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montgov-my.sharepoint.com/personal/john_nagiecki_vermont_gov/Documents/Nagiecki/CIS/Julky upload/"/>
    </mc:Choice>
  </mc:AlternateContent>
  <xr:revisionPtr revIDLastSave="0" documentId="8_{5E6B97CA-F2FC-4330-82B7-8F9574AE7FF3}" xr6:coauthVersionLast="47" xr6:coauthVersionMax="47" xr10:uidLastSave="{00000000-0000-0000-0000-000000000000}"/>
  <bookViews>
    <workbookView xWindow="1950" yWindow="1950" windowWidth="21600" windowHeight="11295" xr2:uid="{35879C1D-B765-48C7-A77D-CD8536467095}"/>
  </bookViews>
  <sheets>
    <sheet name="Timeline Tracker-Calculato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3" l="1"/>
  <c r="I4" i="3"/>
  <c r="I14" i="3"/>
  <c r="I13" i="3"/>
  <c r="I11" i="3"/>
  <c r="E28" i="3"/>
  <c r="E29" i="3"/>
  <c r="E30" i="3"/>
  <c r="E27" i="3"/>
  <c r="I15" i="3"/>
  <c r="C30" i="3"/>
  <c r="C29" i="3"/>
  <c r="C28" i="3"/>
  <c r="C27" i="3"/>
  <c r="C20" i="3"/>
  <c r="C18" i="3"/>
  <c r="C16" i="3"/>
  <c r="C14" i="3"/>
  <c r="C10" i="3"/>
  <c r="F20" i="3"/>
  <c r="E22" i="3"/>
  <c r="C22" i="3"/>
  <c r="E21" i="3"/>
  <c r="E20" i="3"/>
  <c r="E19" i="3"/>
  <c r="F18" i="3"/>
  <c r="E18" i="3"/>
  <c r="E17" i="3"/>
  <c r="F16" i="3"/>
  <c r="E16" i="3"/>
  <c r="E15" i="3"/>
  <c r="L14" i="3"/>
  <c r="K14" i="3"/>
  <c r="F14" i="3"/>
  <c r="E14" i="3"/>
  <c r="L13" i="3"/>
  <c r="K13" i="3"/>
  <c r="E13" i="3"/>
  <c r="K12" i="3"/>
  <c r="F12" i="3"/>
  <c r="E12" i="3"/>
  <c r="C12" i="3"/>
  <c r="L11" i="3"/>
  <c r="K11" i="3"/>
  <c r="F11" i="3"/>
  <c r="E11" i="3"/>
  <c r="C11" i="3"/>
  <c r="K10" i="3"/>
  <c r="F10" i="3"/>
  <c r="E10" i="3"/>
  <c r="K9" i="3"/>
  <c r="E9" i="3"/>
</calcChain>
</file>

<file path=xl/sharedStrings.xml><?xml version="1.0" encoding="utf-8"?>
<sst xmlns="http://schemas.openxmlformats.org/spreadsheetml/2006/main" count="58" uniqueCount="44">
  <si>
    <t>CIS-EI Timeline Tracker/Calculator</t>
  </si>
  <si>
    <t>Ideal Transition Window for Compliance</t>
  </si>
  <si>
    <t>Child's Name</t>
  </si>
  <si>
    <t>Transition Start Date</t>
  </si>
  <si>
    <t>Date of Birth</t>
  </si>
  <si>
    <t>Transition End Date</t>
  </si>
  <si>
    <t>Activity</t>
  </si>
  <si>
    <t>Deadline Date</t>
  </si>
  <si>
    <t>Actual Date</t>
  </si>
  <si>
    <r>
      <t>Days 'til 3</t>
    </r>
    <r>
      <rPr>
        <b/>
        <vertAlign val="superscript"/>
        <sz val="16"/>
        <color theme="0"/>
        <rFont val="Arial"/>
        <family val="2"/>
      </rPr>
      <t>rd</t>
    </r>
    <r>
      <rPr>
        <b/>
        <sz val="16"/>
        <color theme="0"/>
        <rFont val="Arial"/>
        <family val="2"/>
      </rPr>
      <t xml:space="preserve"> Birthday</t>
    </r>
  </si>
  <si>
    <t>Compliant?</t>
  </si>
  <si>
    <r>
      <t>Transition Activity 180-90 days
prior to 3</t>
    </r>
    <r>
      <rPr>
        <b/>
        <vertAlign val="superscript"/>
        <sz val="16"/>
        <color theme="0"/>
        <rFont val="Arial"/>
        <family val="2"/>
      </rPr>
      <t>rd</t>
    </r>
    <r>
      <rPr>
        <b/>
        <sz val="16"/>
        <color theme="0"/>
        <rFont val="Arial"/>
        <family val="2"/>
      </rPr>
      <t xml:space="preserve"> Birthday</t>
    </r>
  </si>
  <si>
    <t>Referral Received</t>
  </si>
  <si>
    <t>Eval/Assessment data gathered &amp; Reviewed</t>
  </si>
  <si>
    <t>Initial Contact</t>
  </si>
  <si>
    <t>Potential Eligibility Determined</t>
  </si>
  <si>
    <t>Initial Evaluation</t>
  </si>
  <si>
    <t xml:space="preserve">LEA Notice Mailed </t>
  </si>
  <si>
    <t>Initial One Plan</t>
  </si>
  <si>
    <t>Transition Conference Meeting Notice Mailed</t>
  </si>
  <si>
    <t>Periodic Plan Review</t>
  </si>
  <si>
    <t>Transition Conference Held</t>
  </si>
  <si>
    <t xml:space="preserve">6 Month Plan Review </t>
  </si>
  <si>
    <t>Transition Plan</t>
  </si>
  <si>
    <t>Tracking for Family: IEP mtg Held By School</t>
  </si>
  <si>
    <r>
      <t>1</t>
    </r>
    <r>
      <rPr>
        <vertAlign val="superscript"/>
        <sz val="16"/>
        <color theme="1"/>
        <rFont val="Arial"/>
        <family val="2"/>
      </rPr>
      <t>st</t>
    </r>
    <r>
      <rPr>
        <sz val="16"/>
        <color theme="1"/>
        <rFont val="Arial"/>
        <family val="2"/>
      </rPr>
      <t xml:space="preserve"> Annual Review </t>
    </r>
  </si>
  <si>
    <r>
      <t>Days 'til 3</t>
    </r>
    <r>
      <rPr>
        <vertAlign val="superscript"/>
        <sz val="15"/>
        <color theme="1"/>
        <rFont val="Arial"/>
        <family val="2"/>
      </rPr>
      <t>rd</t>
    </r>
    <r>
      <rPr>
        <sz val="15"/>
        <color theme="1"/>
        <rFont val="Arial"/>
        <family val="2"/>
      </rPr>
      <t xml:space="preserve"> Birthday &amp; Compliant?</t>
    </r>
  </si>
  <si>
    <t>Yellow</t>
  </si>
  <si>
    <t>Noncompliant Early - Requires Explaination</t>
  </si>
  <si>
    <t>Green</t>
  </si>
  <si>
    <t>Compliant</t>
  </si>
  <si>
    <r>
      <t>2</t>
    </r>
    <r>
      <rPr>
        <vertAlign val="superscript"/>
        <sz val="16"/>
        <color theme="1"/>
        <rFont val="Arial"/>
        <family val="2"/>
      </rPr>
      <t>nd</t>
    </r>
    <r>
      <rPr>
        <sz val="16"/>
        <color theme="1"/>
        <rFont val="Arial"/>
        <family val="2"/>
      </rPr>
      <t xml:space="preserve"> Annual Review </t>
    </r>
  </si>
  <si>
    <t>Red</t>
  </si>
  <si>
    <t>Noncompliant Late - Requires Explaination</t>
  </si>
  <si>
    <t>Tan</t>
  </si>
  <si>
    <t>Begin Transition Planning</t>
  </si>
  <si>
    <t>Child Exit</t>
  </si>
  <si>
    <t>Brown</t>
  </si>
  <si>
    <t>In Transition Window</t>
  </si>
  <si>
    <t>When a Child's Initial One Plan is Another CIS Service</t>
  </si>
  <si>
    <t>Initial One Plan from 
Prior CIS Service</t>
  </si>
  <si>
    <t>6 Month Plan Review</t>
  </si>
  <si>
    <t>1st Annual Review</t>
  </si>
  <si>
    <t>2nd Annual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</si>
</sst>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Arial"/>
      <family val="2"/>
    </font>
    <font>
      <b/>
      <sz val="28"/>
      <color theme="0"/>
      <name val="Arial"/>
      <family val="2"/>
    </font>
    <font>
      <sz val="16"/>
      <color theme="1"/>
      <name val="Arial"/>
      <family val="2"/>
    </font>
    <font>
      <b/>
      <sz val="16"/>
      <color theme="0"/>
      <name val="Arial"/>
      <family val="2"/>
    </font>
    <font>
      <b/>
      <sz val="22"/>
      <color theme="0"/>
      <name val="Arial"/>
      <family val="2"/>
    </font>
    <font>
      <sz val="16"/>
      <color rgb="FF3F3F76"/>
      <name val="Arial"/>
      <family val="2"/>
    </font>
    <font>
      <b/>
      <vertAlign val="superscript"/>
      <sz val="16"/>
      <color theme="0"/>
      <name val="Arial"/>
      <family val="2"/>
    </font>
    <font>
      <sz val="16"/>
      <color theme="0"/>
      <name val="Arial"/>
      <family val="2"/>
    </font>
    <font>
      <b/>
      <sz val="16"/>
      <color theme="1"/>
      <name val="Arial"/>
      <family val="2"/>
    </font>
    <font>
      <vertAlign val="superscript"/>
      <sz val="16"/>
      <color theme="1"/>
      <name val="Arial"/>
      <family val="2"/>
    </font>
    <font>
      <sz val="15"/>
      <color theme="1"/>
      <name val="Arial"/>
      <family val="2"/>
    </font>
    <font>
      <vertAlign val="superscript"/>
      <sz val="15"/>
      <color theme="1"/>
      <name val="Arial"/>
      <family val="2"/>
    </font>
    <font>
      <sz val="15"/>
      <name val="Arial"/>
      <family val="2"/>
    </font>
    <font>
      <sz val="16"/>
      <name val="Arial"/>
      <family val="2"/>
    </font>
    <font>
      <b/>
      <sz val="18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9">
    <xf numFmtId="0" fontId="0" fillId="0" borderId="0" xfId="0"/>
    <xf numFmtId="0" fontId="2" fillId="3" borderId="0" xfId="0" applyFont="1" applyFill="1"/>
    <xf numFmtId="0" fontId="2" fillId="4" borderId="0" xfId="0" applyFont="1" applyFill="1"/>
    <xf numFmtId="0" fontId="4" fillId="3" borderId="0" xfId="0" applyFont="1" applyFill="1"/>
    <xf numFmtId="0" fontId="5" fillId="3" borderId="0" xfId="0" applyFont="1" applyFill="1" applyAlignment="1">
      <alignment horizontal="right"/>
    </xf>
    <xf numFmtId="0" fontId="4" fillId="4" borderId="0" xfId="0" applyFont="1" applyFill="1"/>
    <xf numFmtId="14" fontId="4" fillId="5" borderId="4" xfId="0" applyNumberFormat="1" applyFont="1" applyFill="1" applyBorder="1"/>
    <xf numFmtId="14" fontId="7" fillId="0" borderId="4" xfId="1" applyNumberFormat="1" applyFont="1" applyFill="1" applyBorder="1" applyProtection="1">
      <protection locked="0"/>
    </xf>
    <xf numFmtId="0" fontId="5" fillId="3" borderId="0" xfId="0" applyFont="1" applyFill="1"/>
    <xf numFmtId="0" fontId="4" fillId="8" borderId="11" xfId="0" applyFont="1" applyFill="1" applyBorder="1"/>
    <xf numFmtId="0" fontId="10" fillId="3" borderId="0" xfId="0" applyFont="1" applyFill="1"/>
    <xf numFmtId="0" fontId="4" fillId="9" borderId="11" xfId="0" applyFont="1" applyFill="1" applyBorder="1"/>
    <xf numFmtId="0" fontId="5" fillId="7" borderId="13" xfId="0" applyFont="1" applyFill="1" applyBorder="1"/>
    <xf numFmtId="14" fontId="7" fillId="0" borderId="14" xfId="1" applyNumberFormat="1" applyFont="1" applyFill="1" applyBorder="1" applyProtection="1">
      <protection locked="0"/>
    </xf>
    <xf numFmtId="1" fontId="9" fillId="7" borderId="0" xfId="0" applyNumberFormat="1" applyFont="1" applyFill="1"/>
    <xf numFmtId="0" fontId="4" fillId="8" borderId="11" xfId="0" applyFont="1" applyFill="1" applyBorder="1" applyAlignment="1">
      <alignment horizontal="left"/>
    </xf>
    <xf numFmtId="14" fontId="4" fillId="5" borderId="0" xfId="0" applyNumberFormat="1" applyFont="1" applyFill="1"/>
    <xf numFmtId="14" fontId="7" fillId="0" borderId="1" xfId="1" applyNumberFormat="1" applyFont="1" applyFill="1" applyProtection="1">
      <protection locked="0"/>
    </xf>
    <xf numFmtId="0" fontId="4" fillId="9" borderId="11" xfId="0" applyFont="1" applyFill="1" applyBorder="1" applyAlignment="1">
      <alignment horizontal="left"/>
    </xf>
    <xf numFmtId="1" fontId="4" fillId="0" borderId="13" xfId="0" applyNumberFormat="1" applyFont="1" applyBorder="1"/>
    <xf numFmtId="0" fontId="4" fillId="9" borderId="13" xfId="0" applyFont="1" applyFill="1" applyBorder="1"/>
    <xf numFmtId="0" fontId="4" fillId="9" borderId="8" xfId="0" applyFont="1" applyFill="1" applyBorder="1" applyAlignment="1">
      <alignment horizontal="left"/>
    </xf>
    <xf numFmtId="14" fontId="4" fillId="5" borderId="15" xfId="0" applyNumberFormat="1" applyFont="1" applyFill="1" applyBorder="1"/>
    <xf numFmtId="14" fontId="7" fillId="0" borderId="16" xfId="1" applyNumberFormat="1" applyFont="1" applyFill="1" applyBorder="1" applyProtection="1">
      <protection locked="0"/>
    </xf>
    <xf numFmtId="1" fontId="9" fillId="7" borderId="9" xfId="0" applyNumberFormat="1" applyFont="1" applyFill="1" applyBorder="1"/>
    <xf numFmtId="0" fontId="4" fillId="9" borderId="10" xfId="0" applyFont="1" applyFill="1" applyBorder="1"/>
    <xf numFmtId="14" fontId="4" fillId="3" borderId="0" xfId="0" applyNumberFormat="1" applyFont="1" applyFill="1"/>
    <xf numFmtId="0" fontId="12" fillId="10" borderId="4" xfId="0" applyFont="1" applyFill="1" applyBorder="1" applyAlignment="1">
      <alignment horizontal="center"/>
    </xf>
    <xf numFmtId="0" fontId="12" fillId="11" borderId="4" xfId="0" applyFont="1" applyFill="1" applyBorder="1" applyAlignment="1">
      <alignment horizontal="center"/>
    </xf>
    <xf numFmtId="0" fontId="12" fillId="12" borderId="4" xfId="0" applyFont="1" applyFill="1" applyBorder="1" applyAlignment="1">
      <alignment horizontal="center"/>
    </xf>
    <xf numFmtId="0" fontId="14" fillId="9" borderId="4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left"/>
    </xf>
    <xf numFmtId="0" fontId="14" fillId="7" borderId="4" xfId="0" applyFont="1" applyFill="1" applyBorder="1" applyAlignment="1">
      <alignment horizontal="center"/>
    </xf>
    <xf numFmtId="0" fontId="15" fillId="14" borderId="20" xfId="0" applyFont="1" applyFill="1" applyBorder="1" applyAlignment="1">
      <alignment horizontal="center"/>
    </xf>
    <xf numFmtId="0" fontId="15" fillId="14" borderId="0" xfId="0" applyFont="1" applyFill="1" applyAlignment="1">
      <alignment horizontal="center"/>
    </xf>
    <xf numFmtId="0" fontId="15" fillId="14" borderId="21" xfId="0" applyFont="1" applyFill="1" applyBorder="1" applyAlignment="1">
      <alignment horizontal="center"/>
    </xf>
    <xf numFmtId="0" fontId="4" fillId="8" borderId="20" xfId="0" applyFont="1" applyFill="1" applyBorder="1"/>
    <xf numFmtId="0" fontId="4" fillId="8" borderId="22" xfId="0" applyFont="1" applyFill="1" applyBorder="1"/>
    <xf numFmtId="0" fontId="4" fillId="8" borderId="20" xfId="0" applyFont="1" applyFill="1" applyBorder="1" applyAlignment="1">
      <alignment horizontal="center" wrapText="1"/>
    </xf>
    <xf numFmtId="0" fontId="5" fillId="6" borderId="0" xfId="0" applyFont="1" applyFill="1" applyAlignment="1">
      <alignment horizontal="center" wrapText="1"/>
    </xf>
    <xf numFmtId="14" fontId="7" fillId="0" borderId="12" xfId="1" applyNumberFormat="1" applyFont="1" applyFill="1" applyBorder="1" applyAlignment="1" applyProtection="1">
      <alignment horizontal="center"/>
      <protection locked="0"/>
    </xf>
    <xf numFmtId="1" fontId="9" fillId="6" borderId="0" xfId="0" applyNumberFormat="1" applyFont="1" applyFill="1" applyAlignment="1">
      <alignment horizontal="center"/>
    </xf>
    <xf numFmtId="0" fontId="5" fillId="6" borderId="13" xfId="0" applyFont="1" applyFill="1" applyBorder="1" applyAlignment="1">
      <alignment horizontal="center" wrapText="1"/>
    </xf>
    <xf numFmtId="14" fontId="15" fillId="5" borderId="0" xfId="0" applyNumberFormat="1" applyFont="1" applyFill="1" applyAlignment="1">
      <alignment horizontal="center"/>
    </xf>
    <xf numFmtId="14" fontId="7" fillId="0" borderId="1" xfId="1" applyNumberFormat="1" applyFont="1" applyFill="1" applyAlignment="1" applyProtection="1">
      <alignment horizontal="center"/>
      <protection locked="0"/>
    </xf>
    <xf numFmtId="0" fontId="4" fillId="8" borderId="13" xfId="0" applyFont="1" applyFill="1" applyBorder="1" applyAlignment="1">
      <alignment horizontal="center"/>
    </xf>
    <xf numFmtId="14" fontId="4" fillId="5" borderId="0" xfId="0" applyNumberFormat="1" applyFont="1" applyFill="1" applyAlignment="1">
      <alignment horizontal="center"/>
    </xf>
    <xf numFmtId="14" fontId="7" fillId="0" borderId="1" xfId="1" applyNumberFormat="1" applyFont="1" applyFill="1" applyAlignment="1" applyProtection="1">
      <alignment horizontal="center" wrapText="1"/>
      <protection locked="0"/>
    </xf>
    <xf numFmtId="1" fontId="4" fillId="8" borderId="13" xfId="0" applyNumberFormat="1" applyFont="1" applyFill="1" applyBorder="1" applyAlignment="1">
      <alignment horizontal="center"/>
    </xf>
    <xf numFmtId="14" fontId="4" fillId="5" borderId="9" xfId="0" applyNumberFormat="1" applyFont="1" applyFill="1" applyBorder="1" applyAlignment="1">
      <alignment horizontal="center"/>
    </xf>
    <xf numFmtId="14" fontId="7" fillId="0" borderId="16" xfId="1" applyNumberFormat="1" applyFont="1" applyFill="1" applyBorder="1" applyAlignment="1" applyProtection="1">
      <alignment horizontal="center"/>
      <protection locked="0"/>
    </xf>
    <xf numFmtId="1" fontId="9" fillId="6" borderId="9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 wrapText="1"/>
    </xf>
    <xf numFmtId="14" fontId="4" fillId="5" borderId="23" xfId="0" applyNumberFormat="1" applyFont="1" applyFill="1" applyBorder="1" applyAlignment="1">
      <alignment horizontal="center"/>
    </xf>
    <xf numFmtId="1" fontId="4" fillId="13" borderId="21" xfId="0" applyNumberFormat="1" applyFont="1" applyFill="1" applyBorder="1"/>
    <xf numFmtId="14" fontId="4" fillId="6" borderId="0" xfId="0" applyNumberFormat="1" applyFont="1" applyFill="1" applyAlignment="1">
      <alignment horizontal="center" wrapText="1"/>
    </xf>
    <xf numFmtId="14" fontId="4" fillId="6" borderId="21" xfId="0" applyNumberFormat="1" applyFont="1" applyFill="1" applyBorder="1" applyAlignment="1">
      <alignment horizontal="left" wrapText="1"/>
    </xf>
    <xf numFmtId="14" fontId="4" fillId="15" borderId="0" xfId="0" applyNumberFormat="1" applyFont="1" applyFill="1"/>
    <xf numFmtId="0" fontId="4" fillId="15" borderId="0" xfId="0" applyFont="1" applyFill="1"/>
    <xf numFmtId="14" fontId="4" fillId="4" borderId="0" xfId="0" applyNumberFormat="1" applyFont="1" applyFill="1" applyAlignment="1" applyProtection="1">
      <alignment horizontal="center" wrapText="1"/>
      <protection locked="0"/>
    </xf>
    <xf numFmtId="14" fontId="4" fillId="4" borderId="0" xfId="0" applyNumberFormat="1" applyFont="1" applyFill="1" applyAlignment="1" applyProtection="1">
      <alignment horizontal="center"/>
      <protection locked="0"/>
    </xf>
    <xf numFmtId="14" fontId="4" fillId="4" borderId="23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right"/>
    </xf>
    <xf numFmtId="0" fontId="7" fillId="0" borderId="2" xfId="1" applyFont="1" applyFill="1" applyBorder="1" applyAlignment="1" applyProtection="1">
      <alignment horizontal="left"/>
      <protection locked="0"/>
    </xf>
    <xf numFmtId="0" fontId="7" fillId="0" borderId="3" xfId="1" applyFont="1" applyFill="1" applyBorder="1" applyAlignment="1" applyProtection="1">
      <alignment horizontal="left"/>
      <protection locked="0"/>
    </xf>
    <xf numFmtId="0" fontId="5" fillId="6" borderId="5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wrapText="1"/>
    </xf>
    <xf numFmtId="0" fontId="5" fillId="6" borderId="9" xfId="0" applyFont="1" applyFill="1" applyBorder="1" applyAlignment="1">
      <alignment horizontal="center" wrapText="1"/>
    </xf>
    <xf numFmtId="164" fontId="5" fillId="6" borderId="6" xfId="0" applyNumberFormat="1" applyFont="1" applyFill="1" applyBorder="1" applyAlignment="1">
      <alignment horizontal="center" wrapText="1"/>
    </xf>
    <xf numFmtId="164" fontId="5" fillId="6" borderId="9" xfId="0" applyNumberFormat="1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 wrapText="1"/>
    </xf>
    <xf numFmtId="0" fontId="5" fillId="7" borderId="8" xfId="0" applyFont="1" applyFill="1" applyBorder="1" applyAlignment="1">
      <alignment horizontal="center" wrapText="1"/>
    </xf>
    <xf numFmtId="0" fontId="5" fillId="7" borderId="6" xfId="0" applyFont="1" applyFill="1" applyBorder="1" applyAlignment="1">
      <alignment horizontal="center" wrapText="1"/>
    </xf>
    <xf numFmtId="0" fontId="5" fillId="7" borderId="9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left"/>
    </xf>
    <xf numFmtId="0" fontId="16" fillId="14" borderId="17" xfId="0" applyFont="1" applyFill="1" applyBorder="1" applyAlignment="1">
      <alignment horizontal="center"/>
    </xf>
    <xf numFmtId="0" fontId="16" fillId="14" borderId="18" xfId="0" applyFont="1" applyFill="1" applyBorder="1" applyAlignment="1">
      <alignment horizontal="center"/>
    </xf>
    <xf numFmtId="0" fontId="16" fillId="14" borderId="19" xfId="0" applyFont="1" applyFill="1" applyBorder="1" applyAlignment="1">
      <alignment horizontal="center"/>
    </xf>
    <xf numFmtId="164" fontId="5" fillId="7" borderId="6" xfId="0" applyNumberFormat="1" applyFont="1" applyFill="1" applyBorder="1" applyAlignment="1">
      <alignment horizontal="center"/>
    </xf>
    <xf numFmtId="164" fontId="5" fillId="7" borderId="9" xfId="0" applyNumberFormat="1" applyFont="1" applyFill="1" applyBorder="1" applyAlignment="1">
      <alignment horizontal="center"/>
    </xf>
    <xf numFmtId="164" fontId="5" fillId="7" borderId="6" xfId="0" applyNumberFormat="1" applyFont="1" applyFill="1" applyBorder="1" applyAlignment="1">
      <alignment horizontal="center" wrapText="1"/>
    </xf>
    <xf numFmtId="164" fontId="5" fillId="7" borderId="9" xfId="0" applyNumberFormat="1" applyFont="1" applyFill="1" applyBorder="1" applyAlignment="1">
      <alignment horizontal="center" wrapText="1"/>
    </xf>
    <xf numFmtId="0" fontId="5" fillId="7" borderId="7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Input" xfId="1" builtinId="20"/>
    <cellStyle name="Normal" xfId="0" builtinId="0"/>
  </cellStyles>
  <dxfs count="38"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 patternType="solid">
          <fgColor auto="1"/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8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rial"/>
        <family val="2"/>
        <scheme val="none"/>
      </font>
      <fill>
        <patternFill patternType="solid">
          <fgColor rgb="FF000000"/>
          <bgColor rgb="FF54823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DAE73E-ED9B-4598-B2E2-F5D093C157F5}" name="Table13" displayName="Table13" ref="B25:E30" totalsRowShown="0" headerRowDxfId="37" dataDxfId="36">
  <autoFilter ref="B25:E30" xr:uid="{CB416B1F-251E-4C50-BB50-33B4C39023FD}"/>
  <tableColumns count="4">
    <tableColumn id="1" xr3:uid="{BE0F58B9-3DD6-476A-93C2-B73E0293BCF0}" name="Activity" dataDxfId="35"/>
    <tableColumn id="2" xr3:uid="{CF294E60-B443-420E-A34F-B2828C85085A}" name="Deadline Date" dataDxfId="34">
      <calculatedColumnFormula>IF(OR(ISBLANK($C$27), ISBLANK($D$27)), "", ($D$27+182))</calculatedColumnFormula>
    </tableColumn>
    <tableColumn id="3" xr3:uid="{B5B400E9-A529-4465-B92E-A4840C96B45D}" name="Actual Date" dataDxfId="33"/>
    <tableColumn id="4" xr3:uid="{9C0ABF08-AC31-46AE-9C83-F80251399FD9}" name="Compliant?" dataDxfId="32">
      <calculatedColumnFormula>DATEDIF(D25,Table13[[#This Row],[Actual Date]],"d")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AD87-A5FA-4218-B584-7E2B2BD9F122}">
  <dimension ref="A1:M32"/>
  <sheetViews>
    <sheetView tabSelected="1" zoomScale="90" zoomScaleNormal="90" workbookViewId="0">
      <selection activeCell="D21" sqref="D21"/>
    </sheetView>
  </sheetViews>
  <sheetFormatPr defaultColWidth="9.140625" defaultRowHeight="14.25" x14ac:dyDescent="0.2"/>
  <cols>
    <col min="1" max="1" width="4.7109375" style="2" customWidth="1"/>
    <col min="2" max="2" width="49.85546875" style="2" customWidth="1"/>
    <col min="3" max="3" width="24.42578125" style="2" customWidth="1"/>
    <col min="4" max="4" width="19.140625" style="2" customWidth="1"/>
    <col min="5" max="5" width="19.5703125" style="2" bestFit="1" customWidth="1"/>
    <col min="6" max="6" width="15.42578125" style="2" bestFit="1" customWidth="1"/>
    <col min="7" max="7" width="9.140625" style="2"/>
    <col min="8" max="8" width="67" style="2" customWidth="1"/>
    <col min="9" max="9" width="19.7109375" style="2" bestFit="1" customWidth="1"/>
    <col min="10" max="10" width="18" style="2" customWidth="1"/>
    <col min="11" max="11" width="19.5703125" style="2" bestFit="1" customWidth="1"/>
    <col min="12" max="12" width="15.85546875" style="2" bestFit="1" customWidth="1"/>
    <col min="13" max="13" width="4.7109375" style="2" customWidth="1"/>
    <col min="14" max="16384" width="9.140625" style="2"/>
  </cols>
  <sheetData>
    <row r="1" spans="1:13" ht="23.25" customHeight="1" x14ac:dyDescent="0.2">
      <c r="A1" s="1"/>
      <c r="B1" s="62" t="s">
        <v>0</v>
      </c>
      <c r="C1" s="62"/>
      <c r="D1" s="62"/>
      <c r="E1" s="62"/>
      <c r="F1" s="62"/>
      <c r="G1" s="62"/>
      <c r="H1" s="1"/>
      <c r="I1" s="1"/>
      <c r="J1" s="1"/>
      <c r="K1" s="1"/>
      <c r="L1" s="1"/>
      <c r="M1" s="1"/>
    </row>
    <row r="2" spans="1:13" ht="23.25" customHeight="1" x14ac:dyDescent="0.2">
      <c r="A2" s="1"/>
      <c r="B2" s="62"/>
      <c r="C2" s="62"/>
      <c r="D2" s="62"/>
      <c r="E2" s="62"/>
      <c r="F2" s="62"/>
      <c r="G2" s="62"/>
      <c r="H2" s="1"/>
      <c r="I2" s="1"/>
      <c r="J2" s="1"/>
      <c r="K2" s="1"/>
      <c r="L2" s="1"/>
      <c r="M2" s="1"/>
    </row>
    <row r="3" spans="1:13" s="5" customFormat="1" ht="27.75" x14ac:dyDescent="0.4">
      <c r="A3" s="3"/>
      <c r="B3" s="4"/>
      <c r="C3" s="3"/>
      <c r="D3" s="3"/>
      <c r="E3" s="3"/>
      <c r="F3" s="3"/>
      <c r="G3" s="3"/>
      <c r="H3" s="63" t="s">
        <v>1</v>
      </c>
      <c r="I3" s="63"/>
      <c r="J3" s="3"/>
      <c r="K3" s="3"/>
      <c r="L3" s="3"/>
      <c r="M3" s="3"/>
    </row>
    <row r="4" spans="1:13" s="5" customFormat="1" ht="20.25" x14ac:dyDescent="0.3">
      <c r="A4" s="3"/>
      <c r="B4" s="4" t="s">
        <v>2</v>
      </c>
      <c r="C4" s="64"/>
      <c r="D4" s="65"/>
      <c r="E4" s="3"/>
      <c r="F4" s="3"/>
      <c r="G4" s="3"/>
      <c r="H4" s="4" t="s">
        <v>3</v>
      </c>
      <c r="I4" s="6" t="str">
        <f>IF(OR(ISBLANK($C$5), ISBLANK($D$9)), "", ($C$22-180))</f>
        <v/>
      </c>
      <c r="J4" s="3"/>
      <c r="K4" s="3"/>
      <c r="L4" s="3"/>
      <c r="M4" s="3"/>
    </row>
    <row r="5" spans="1:13" s="5" customFormat="1" ht="20.25" x14ac:dyDescent="0.3">
      <c r="A5" s="3"/>
      <c r="B5" s="4" t="s">
        <v>4</v>
      </c>
      <c r="C5" s="7"/>
      <c r="D5" s="3"/>
      <c r="E5" s="3"/>
      <c r="F5" s="3"/>
      <c r="G5" s="3"/>
      <c r="H5" s="4" t="s">
        <v>5</v>
      </c>
      <c r="I5" s="6" t="str">
        <f>IF(OR(ISBLANK($C$5), ISBLANK($D$9)), "", ($C$22-90))</f>
        <v/>
      </c>
      <c r="J5" s="3"/>
      <c r="K5" s="3"/>
      <c r="L5" s="3"/>
      <c r="M5" s="3"/>
    </row>
    <row r="6" spans="1:13" s="5" customFormat="1" ht="20.25" x14ac:dyDescent="0.3">
      <c r="A6" s="3"/>
      <c r="B6" s="8"/>
      <c r="C6" s="3"/>
      <c r="D6" s="3"/>
      <c r="E6" s="8"/>
      <c r="F6" s="8"/>
      <c r="G6" s="3"/>
      <c r="H6" s="8"/>
      <c r="I6" s="8"/>
      <c r="J6" s="8"/>
      <c r="K6" s="8"/>
      <c r="L6" s="8"/>
      <c r="M6" s="3"/>
    </row>
    <row r="7" spans="1:13" s="5" customFormat="1" ht="20.25" x14ac:dyDescent="0.3">
      <c r="A7" s="3"/>
      <c r="B7" s="66" t="s">
        <v>6</v>
      </c>
      <c r="C7" s="68" t="s">
        <v>7</v>
      </c>
      <c r="D7" s="70" t="s">
        <v>8</v>
      </c>
      <c r="E7" s="68" t="s">
        <v>9</v>
      </c>
      <c r="F7" s="72" t="s">
        <v>10</v>
      </c>
      <c r="G7" s="8"/>
      <c r="H7" s="74" t="s">
        <v>11</v>
      </c>
      <c r="I7" s="76" t="s">
        <v>7</v>
      </c>
      <c r="J7" s="82" t="s">
        <v>8</v>
      </c>
      <c r="K7" s="84" t="s">
        <v>9</v>
      </c>
      <c r="L7" s="86" t="s">
        <v>10</v>
      </c>
      <c r="M7" s="3"/>
    </row>
    <row r="8" spans="1:13" s="5" customFormat="1" ht="20.25" x14ac:dyDescent="0.3">
      <c r="A8" s="3"/>
      <c r="B8" s="67"/>
      <c r="C8" s="69"/>
      <c r="D8" s="71"/>
      <c r="E8" s="69"/>
      <c r="F8" s="73"/>
      <c r="G8" s="3"/>
      <c r="H8" s="75"/>
      <c r="I8" s="77"/>
      <c r="J8" s="83"/>
      <c r="K8" s="85"/>
      <c r="L8" s="87"/>
      <c r="M8" s="3"/>
    </row>
    <row r="9" spans="1:13" s="5" customFormat="1" ht="20.25" x14ac:dyDescent="0.3">
      <c r="A9" s="3"/>
      <c r="B9" s="9" t="s">
        <v>12</v>
      </c>
      <c r="C9" s="39"/>
      <c r="D9" s="40"/>
      <c r="E9" s="41" t="str">
        <f>IF(OR(ISBLANK($C$5),ISBLANK($D9)),"",($C$5+1096)-$D9)</f>
        <v/>
      </c>
      <c r="F9" s="42"/>
      <c r="G9" s="10"/>
      <c r="H9" s="11" t="s">
        <v>13</v>
      </c>
      <c r="I9" s="12"/>
      <c r="J9" s="13"/>
      <c r="K9" s="14" t="str">
        <f t="shared" ref="K9:K13" si="0">IF(OR(ISBLANK($C$5),ISBLANK($J9)), "",($C$5+1096)-$J9)</f>
        <v/>
      </c>
      <c r="L9" s="12"/>
      <c r="M9" s="3"/>
    </row>
    <row r="10" spans="1:13" s="5" customFormat="1" ht="20.25" x14ac:dyDescent="0.3">
      <c r="A10" s="3"/>
      <c r="B10" s="15" t="s">
        <v>14</v>
      </c>
      <c r="C10" s="43" t="str">
        <f>IF(OR(ISBLANK($C$5), ISBLANK($D9)), "", ($D$9+5))</f>
        <v/>
      </c>
      <c r="D10" s="44"/>
      <c r="E10" s="41" t="str">
        <f t="shared" ref="E10:E22" si="1">IF(OR(ISBLANK($C$5),ISBLANK($D10)),"",($C$5+1096)-$D10)</f>
        <v/>
      </c>
      <c r="F10" s="45" t="str">
        <f>IF(OR(ISBLANK($D10),ISBLANK($D$9)), "",($D10-$D$9))</f>
        <v/>
      </c>
      <c r="G10" s="3"/>
      <c r="H10" s="11" t="s">
        <v>15</v>
      </c>
      <c r="I10" s="12"/>
      <c r="J10" s="17"/>
      <c r="K10" s="14" t="str">
        <f t="shared" si="0"/>
        <v/>
      </c>
      <c r="L10" s="12"/>
      <c r="M10" s="3"/>
    </row>
    <row r="11" spans="1:13" s="5" customFormat="1" ht="20.25" x14ac:dyDescent="0.3">
      <c r="A11" s="3"/>
      <c r="B11" s="15" t="s">
        <v>16</v>
      </c>
      <c r="C11" s="46" t="str">
        <f>IF(OR(ISBLANK($C$5), ISBLANK($D10)), "", ($D$9+45))</f>
        <v/>
      </c>
      <c r="D11" s="44"/>
      <c r="E11" s="41" t="str">
        <f t="shared" si="1"/>
        <v/>
      </c>
      <c r="F11" s="45" t="str">
        <f>IF(OR(ISBLANK($D11),ISBLANK($D$9)),"",($D11-$D$9))</f>
        <v/>
      </c>
      <c r="G11" s="3"/>
      <c r="H11" s="18" t="s">
        <v>17</v>
      </c>
      <c r="I11" s="16" t="str">
        <f>IF(OR(ISBLANK($C$5), ISBLANK($D$9)), "", (($C$5+1096)-180))</f>
        <v/>
      </c>
      <c r="J11" s="17"/>
      <c r="K11" s="14" t="str">
        <f t="shared" si="0"/>
        <v/>
      </c>
      <c r="L11" s="19" t="str">
        <f>IF(OR(ISBLANK($C$5),ISBLANK($J11)), "",($C$5+1096)-$J11)</f>
        <v/>
      </c>
      <c r="M11" s="3"/>
    </row>
    <row r="12" spans="1:13" s="5" customFormat="1" ht="20.25" x14ac:dyDescent="0.3">
      <c r="A12" s="3"/>
      <c r="B12" s="15" t="s">
        <v>18</v>
      </c>
      <c r="C12" s="46" t="str">
        <f>IF(OR(ISBLANK($C$5), ISBLANK($D11)), "", ($D$9+45))</f>
        <v/>
      </c>
      <c r="D12" s="44"/>
      <c r="E12" s="41" t="str">
        <f t="shared" si="1"/>
        <v/>
      </c>
      <c r="F12" s="45" t="str">
        <f>IF(OR(ISBLANK($D12),ISBLANK($D$9)), "",($D12-$D$9))</f>
        <v/>
      </c>
      <c r="G12" s="3"/>
      <c r="H12" s="11" t="s">
        <v>19</v>
      </c>
      <c r="I12" s="12"/>
      <c r="J12" s="17"/>
      <c r="K12" s="14" t="str">
        <f t="shared" si="0"/>
        <v/>
      </c>
      <c r="L12" s="12"/>
      <c r="M12" s="3"/>
    </row>
    <row r="13" spans="1:13" s="5" customFormat="1" ht="20.25" x14ac:dyDescent="0.3">
      <c r="A13" s="3"/>
      <c r="B13" s="9" t="s">
        <v>20</v>
      </c>
      <c r="C13" s="39"/>
      <c r="D13" s="47"/>
      <c r="E13" s="41" t="str">
        <f t="shared" si="1"/>
        <v/>
      </c>
      <c r="F13" s="42"/>
      <c r="G13" s="3"/>
      <c r="H13" s="18" t="s">
        <v>21</v>
      </c>
      <c r="I13" s="16" t="str">
        <f>IF(OR(ISBLANK($C$5), ISBLANK($D$9)), "", (($C$5+1096)-90))</f>
        <v/>
      </c>
      <c r="J13" s="17"/>
      <c r="K13" s="14" t="str">
        <f t="shared" si="0"/>
        <v/>
      </c>
      <c r="L13" s="20" t="str">
        <f>IF(OR(ISBLANK($C$5),ISBLANK($J13)), "",($C$5+1096)-$J13)</f>
        <v/>
      </c>
      <c r="M13" s="3"/>
    </row>
    <row r="14" spans="1:13" s="5" customFormat="1" ht="20.25" x14ac:dyDescent="0.3">
      <c r="A14" s="3"/>
      <c r="B14" s="15" t="s">
        <v>22</v>
      </c>
      <c r="C14" s="46" t="str">
        <f>IF(OR(ISBLANK($D12)),"",($D$12+180))</f>
        <v/>
      </c>
      <c r="D14" s="44"/>
      <c r="E14" s="41" t="str">
        <f t="shared" si="1"/>
        <v/>
      </c>
      <c r="F14" s="48" t="str">
        <f>IF(OR(ISBLANK($D14),ISBLANK($D$12)),"",($D14-$D$12))</f>
        <v/>
      </c>
      <c r="G14" s="3"/>
      <c r="H14" s="21" t="s">
        <v>23</v>
      </c>
      <c r="I14" s="22" t="str">
        <f>IF(OR(ISBLANK($C$5), ISBLANK($D$9)), "", (($C$5+1096)-90))</f>
        <v/>
      </c>
      <c r="J14" s="23"/>
      <c r="K14" s="24" t="str">
        <f>IF(OR(ISBLANK($C$5),ISBLANK($J14)), "",($C$5+1096)-$J14)</f>
        <v/>
      </c>
      <c r="L14" s="25" t="str">
        <f>IF(OR(ISBLANK($C$5),ISBLANK($J14)), "",($C$5+1096)-$J14)</f>
        <v/>
      </c>
      <c r="M14" s="3"/>
    </row>
    <row r="15" spans="1:13" s="5" customFormat="1" ht="20.25" x14ac:dyDescent="0.3">
      <c r="A15" s="3"/>
      <c r="B15" s="9" t="s">
        <v>20</v>
      </c>
      <c r="C15" s="39"/>
      <c r="D15" s="47"/>
      <c r="E15" s="41" t="str">
        <f t="shared" si="1"/>
        <v/>
      </c>
      <c r="F15" s="42"/>
      <c r="G15" s="3"/>
      <c r="H15" s="58" t="s">
        <v>24</v>
      </c>
      <c r="I15" s="57" t="str">
        <f>IF(OR(ISBLANK(C5)), "",(C5+1066))</f>
        <v/>
      </c>
      <c r="J15" s="3"/>
      <c r="K15" s="3"/>
      <c r="L15" s="3"/>
      <c r="M15" s="3"/>
    </row>
    <row r="16" spans="1:13" s="5" customFormat="1" ht="23.25" x14ac:dyDescent="0.3">
      <c r="A16" s="3"/>
      <c r="B16" s="15" t="s">
        <v>25</v>
      </c>
      <c r="C16" s="46" t="str">
        <f>IF(OR(ISBLANK(D12)),"",($D$12+365))</f>
        <v/>
      </c>
      <c r="D16" s="44"/>
      <c r="E16" s="41" t="str">
        <f t="shared" si="1"/>
        <v/>
      </c>
      <c r="F16" s="45" t="str">
        <f>IF(OR(ISBLANK($D16),ISBLANK($D$12)), "",($D16-$D$12))</f>
        <v/>
      </c>
      <c r="G16" s="3"/>
      <c r="H16" s="3"/>
      <c r="I16" s="3"/>
      <c r="J16" s="3"/>
      <c r="K16" s="3"/>
      <c r="L16" s="3"/>
      <c r="M16" s="3"/>
    </row>
    <row r="17" spans="1:13" s="5" customFormat="1" ht="22.5" x14ac:dyDescent="0.3">
      <c r="A17" s="3"/>
      <c r="B17" s="9" t="s">
        <v>20</v>
      </c>
      <c r="C17" s="39"/>
      <c r="D17" s="47"/>
      <c r="E17" s="41" t="str">
        <f t="shared" si="1"/>
        <v/>
      </c>
      <c r="F17" s="42"/>
      <c r="G17" s="3"/>
      <c r="H17" s="26"/>
      <c r="I17" s="88" t="s">
        <v>26</v>
      </c>
      <c r="J17" s="88"/>
      <c r="K17" s="88"/>
      <c r="L17" s="88"/>
      <c r="M17" s="3"/>
    </row>
    <row r="18" spans="1:13" s="5" customFormat="1" ht="20.25" x14ac:dyDescent="0.3">
      <c r="A18" s="3"/>
      <c r="B18" s="15" t="s">
        <v>22</v>
      </c>
      <c r="C18" s="46" t="str">
        <f>IF(OR(ISBLANK(D12)),"",($D$12+545))</f>
        <v/>
      </c>
      <c r="D18" s="44"/>
      <c r="E18" s="41" t="str">
        <f t="shared" si="1"/>
        <v/>
      </c>
      <c r="F18" s="45" t="str">
        <f>IF(OR(ISBLANK($D18),ISBLANK($D$12)), "",($D18-$D$12))</f>
        <v/>
      </c>
      <c r="G18" s="3"/>
      <c r="H18" s="3"/>
      <c r="I18" s="27" t="s">
        <v>27</v>
      </c>
      <c r="J18" s="78" t="s">
        <v>28</v>
      </c>
      <c r="K18" s="78"/>
      <c r="L18" s="78"/>
      <c r="M18" s="3"/>
    </row>
    <row r="19" spans="1:13" s="5" customFormat="1" ht="20.25" x14ac:dyDescent="0.3">
      <c r="A19" s="3"/>
      <c r="B19" s="9" t="s">
        <v>20</v>
      </c>
      <c r="C19" s="39"/>
      <c r="D19" s="47"/>
      <c r="E19" s="41" t="str">
        <f t="shared" si="1"/>
        <v/>
      </c>
      <c r="F19" s="42"/>
      <c r="G19" s="3"/>
      <c r="H19" s="3"/>
      <c r="I19" s="28" t="s">
        <v>29</v>
      </c>
      <c r="J19" s="78" t="s">
        <v>30</v>
      </c>
      <c r="K19" s="78"/>
      <c r="L19" s="78"/>
      <c r="M19" s="3"/>
    </row>
    <row r="20" spans="1:13" s="5" customFormat="1" ht="23.25" x14ac:dyDescent="0.3">
      <c r="A20" s="3"/>
      <c r="B20" s="15" t="s">
        <v>31</v>
      </c>
      <c r="C20" s="46" t="str">
        <f>IF(OR(ISBLANK(D12)),"",($D$12+730))</f>
        <v/>
      </c>
      <c r="D20" s="44"/>
      <c r="E20" s="41" t="str">
        <f t="shared" si="1"/>
        <v/>
      </c>
      <c r="F20" s="45" t="str">
        <f>IF(OR(ISBLANK($D20),ISBLANK($D$12)), "",($D20-$D$12))</f>
        <v/>
      </c>
      <c r="G20" s="3"/>
      <c r="H20" s="3"/>
      <c r="I20" s="29" t="s">
        <v>32</v>
      </c>
      <c r="J20" s="78" t="s">
        <v>33</v>
      </c>
      <c r="K20" s="78"/>
      <c r="L20" s="78"/>
      <c r="M20" s="3"/>
    </row>
    <row r="21" spans="1:13" s="5" customFormat="1" ht="20.25" x14ac:dyDescent="0.3">
      <c r="A21" s="3"/>
      <c r="B21" s="9" t="s">
        <v>20</v>
      </c>
      <c r="C21" s="39"/>
      <c r="D21" s="47"/>
      <c r="E21" s="41" t="str">
        <f t="shared" si="1"/>
        <v/>
      </c>
      <c r="F21" s="42"/>
      <c r="G21" s="3"/>
      <c r="H21" s="3"/>
      <c r="I21" s="30" t="s">
        <v>34</v>
      </c>
      <c r="J21" s="78" t="s">
        <v>35</v>
      </c>
      <c r="K21" s="78"/>
      <c r="L21" s="78"/>
      <c r="M21" s="3"/>
    </row>
    <row r="22" spans="1:13" s="5" customFormat="1" ht="20.25" x14ac:dyDescent="0.3">
      <c r="A22" s="3"/>
      <c r="B22" s="31" t="s">
        <v>36</v>
      </c>
      <c r="C22" s="49" t="str">
        <f>IF(OR(ISBLANK($C$5), ISBLANK($D$9)), "", ($C$5+1096))</f>
        <v/>
      </c>
      <c r="D22" s="50"/>
      <c r="E22" s="51" t="str">
        <f t="shared" si="1"/>
        <v/>
      </c>
      <c r="F22" s="52"/>
      <c r="G22" s="3"/>
      <c r="H22" s="3"/>
      <c r="I22" s="32" t="s">
        <v>37</v>
      </c>
      <c r="J22" s="78" t="s">
        <v>38</v>
      </c>
      <c r="K22" s="78"/>
      <c r="L22" s="78"/>
      <c r="M22" s="3"/>
    </row>
    <row r="23" spans="1:13" s="5" customFormat="1" ht="22.5" customHeight="1" thickBo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s="1" customFormat="1" ht="22.9" customHeight="1" x14ac:dyDescent="0.35">
      <c r="B24" s="79" t="s">
        <v>39</v>
      </c>
      <c r="C24" s="80"/>
      <c r="D24" s="80"/>
      <c r="E24" s="81"/>
    </row>
    <row r="25" spans="1:13" s="1" customFormat="1" ht="22.9" customHeight="1" x14ac:dyDescent="0.3">
      <c r="B25" s="33" t="s">
        <v>6</v>
      </c>
      <c r="C25" s="34" t="s">
        <v>7</v>
      </c>
      <c r="D25" s="34" t="s">
        <v>8</v>
      </c>
      <c r="E25" s="35" t="s">
        <v>10</v>
      </c>
    </row>
    <row r="26" spans="1:13" s="1" customFormat="1" ht="44.45" customHeight="1" x14ac:dyDescent="0.3">
      <c r="B26" s="38" t="s">
        <v>40</v>
      </c>
      <c r="C26" s="55"/>
      <c r="D26" s="59"/>
      <c r="E26" s="56"/>
    </row>
    <row r="27" spans="1:13" s="1" customFormat="1" ht="22.9" customHeight="1" x14ac:dyDescent="0.3">
      <c r="B27" s="36" t="s">
        <v>41</v>
      </c>
      <c r="C27" s="46" t="str">
        <f>IF(OR(ISBLANK(D26)),"",(D26+180))</f>
        <v/>
      </c>
      <c r="D27" s="60"/>
      <c r="E27" s="54" t="str">
        <f>IF(OR(ISBLANK($D$26),ISBLANK(D27)),"",($D$26-D27))</f>
        <v/>
      </c>
    </row>
    <row r="28" spans="1:13" s="1" customFormat="1" ht="22.9" customHeight="1" x14ac:dyDescent="0.3">
      <c r="B28" s="36" t="s">
        <v>42</v>
      </c>
      <c r="C28" s="46" t="str">
        <f>IF(OR(ISBLANK(D26)),"",(D26+365))</f>
        <v/>
      </c>
      <c r="D28" s="60"/>
      <c r="E28" s="54" t="str">
        <f t="shared" ref="E28:E30" si="2">IF(OR(ISBLANK($D$26),ISBLANK(D28)),"",($D$26-D28))</f>
        <v/>
      </c>
    </row>
    <row r="29" spans="1:13" s="1" customFormat="1" ht="22.9" customHeight="1" x14ac:dyDescent="0.3">
      <c r="B29" s="36" t="s">
        <v>41</v>
      </c>
      <c r="C29" s="46" t="str">
        <f>IF(OR(ISBLANK(D26)),"",(D26+545))</f>
        <v/>
      </c>
      <c r="D29" s="60"/>
      <c r="E29" s="54" t="str">
        <f t="shared" si="2"/>
        <v/>
      </c>
    </row>
    <row r="30" spans="1:13" s="1" customFormat="1" ht="26.45" customHeight="1" thickBot="1" x14ac:dyDescent="0.35">
      <c r="B30" s="37" t="s">
        <v>43</v>
      </c>
      <c r="C30" s="53" t="str">
        <f>IF(OR(ISBLANK(D26)),"",(D26+730))</f>
        <v/>
      </c>
      <c r="D30" s="61"/>
      <c r="E30" s="54" t="str">
        <f t="shared" si="2"/>
        <v/>
      </c>
    </row>
    <row r="31" spans="1:13" s="1" customFormat="1" x14ac:dyDescent="0.2"/>
    <row r="32" spans="1:13" s="1" customFormat="1" x14ac:dyDescent="0.2"/>
  </sheetData>
  <sheetProtection algorithmName="SHA-512" hashValue="wJOz8as1YS2MIBp1t0RPKjHAqy3xf3KKjXWYff0/0orOqpi7Xkct8lKCpvijiTSDb8OLkslocqLU6EOHqMAqJQ==" saltValue="lCxqk1n9DguVs4lziOwBNA==" spinCount="100000" sheet="1" selectLockedCells="1"/>
  <mergeCells count="20">
    <mergeCell ref="J20:L20"/>
    <mergeCell ref="J21:L21"/>
    <mergeCell ref="J22:L22"/>
    <mergeCell ref="B24:E24"/>
    <mergeCell ref="J7:J8"/>
    <mergeCell ref="K7:K8"/>
    <mergeCell ref="L7:L8"/>
    <mergeCell ref="I17:L17"/>
    <mergeCell ref="J18:L18"/>
    <mergeCell ref="J19:L19"/>
    <mergeCell ref="B1:G2"/>
    <mergeCell ref="H3:I3"/>
    <mergeCell ref="C4:D4"/>
    <mergeCell ref="B7:B8"/>
    <mergeCell ref="C7:C8"/>
    <mergeCell ref="D7:D8"/>
    <mergeCell ref="E7:E8"/>
    <mergeCell ref="F7:F8"/>
    <mergeCell ref="H7:H8"/>
    <mergeCell ref="I7:I8"/>
  </mergeCells>
  <conditionalFormatting sqref="E9:E22">
    <cfRule type="cellIs" dxfId="31" priority="58" operator="between">
      <formula>180</formula>
      <formula>90</formula>
    </cfRule>
    <cfRule type="cellIs" dxfId="30" priority="57" operator="lessThanOrEqual">
      <formula>89</formula>
    </cfRule>
    <cfRule type="cellIs" dxfId="29" priority="59" operator="between">
      <formula>280</formula>
      <formula>181</formula>
    </cfRule>
  </conditionalFormatting>
  <conditionalFormatting sqref="F10">
    <cfRule type="cellIs" dxfId="28" priority="56" operator="between">
      <formula>0</formula>
      <formula>5</formula>
    </cfRule>
    <cfRule type="cellIs" dxfId="27" priority="55" operator="greaterThanOrEqual">
      <formula>6</formula>
    </cfRule>
  </conditionalFormatting>
  <conditionalFormatting sqref="F10:F12">
    <cfRule type="containsBlanks" dxfId="26" priority="52">
      <formula>LEN(TRIM(F10))=0</formula>
    </cfRule>
  </conditionalFormatting>
  <conditionalFormatting sqref="F11:F12">
    <cfRule type="cellIs" dxfId="25" priority="54" operator="between">
      <formula>0</formula>
      <formula>45</formula>
    </cfRule>
    <cfRule type="cellIs" dxfId="24" priority="53" operator="greaterThanOrEqual">
      <formula>46</formula>
    </cfRule>
  </conditionalFormatting>
  <conditionalFormatting sqref="F14">
    <cfRule type="containsBlanks" dxfId="23" priority="1">
      <formula>LEN(TRIM(F14))=0</formula>
    </cfRule>
    <cfRule type="cellIs" dxfId="22" priority="29" operator="lessThanOrEqual">
      <formula>119</formula>
    </cfRule>
    <cfRule type="cellIs" dxfId="21" priority="51" operator="between">
      <formula>120</formula>
      <formula>180</formula>
    </cfRule>
    <cfRule type="cellIs" dxfId="20" priority="50" operator="greaterThanOrEqual">
      <formula>181</formula>
    </cfRule>
  </conditionalFormatting>
  <conditionalFormatting sqref="F16">
    <cfRule type="containsBlanks" dxfId="19" priority="46">
      <formula>LEN(TRIM(F16))=0</formula>
    </cfRule>
    <cfRule type="cellIs" dxfId="18" priority="28" operator="lessThanOrEqual">
      <formula>304</formula>
    </cfRule>
    <cfRule type="cellIs" dxfId="17" priority="48" operator="between">
      <formula>305</formula>
      <formula>365</formula>
    </cfRule>
    <cfRule type="cellIs" dxfId="16" priority="47" operator="greaterThanOrEqual">
      <formula>366</formula>
    </cfRule>
  </conditionalFormatting>
  <conditionalFormatting sqref="F18">
    <cfRule type="cellIs" dxfId="15" priority="60" operator="between">
      <formula>424</formula>
      <formula>545</formula>
    </cfRule>
    <cfRule type="containsBlanks" dxfId="14" priority="44">
      <formula>LEN(TRIM(F18))=0</formula>
    </cfRule>
    <cfRule type="cellIs" dxfId="13" priority="45" operator="greaterThanOrEqual">
      <formula>546</formula>
    </cfRule>
    <cfRule type="cellIs" dxfId="12" priority="27" operator="lessThanOrEqual">
      <formula>423</formula>
    </cfRule>
  </conditionalFormatting>
  <conditionalFormatting sqref="F20">
    <cfRule type="containsBlanks" dxfId="11" priority="41">
      <formula>LEN(TRIM(F20))=0</formula>
    </cfRule>
    <cfRule type="cellIs" dxfId="10" priority="26" operator="lessThanOrEqual">
      <formula>608</formula>
    </cfRule>
    <cfRule type="cellIs" dxfId="9" priority="42" operator="greaterThanOrEqual">
      <formula>731</formula>
    </cfRule>
    <cfRule type="cellIs" dxfId="8" priority="43" operator="between">
      <formula>609</formula>
      <formula>730</formula>
    </cfRule>
  </conditionalFormatting>
  <conditionalFormatting sqref="H17">
    <cfRule type="iconSet" priority="32">
      <iconSet>
        <cfvo type="percent" val="0"/>
        <cfvo type="percent" val="33"/>
        <cfvo type="percent" val="67"/>
      </iconSet>
    </cfRule>
  </conditionalFormatting>
  <conditionalFormatting sqref="L11">
    <cfRule type="cellIs" dxfId="7" priority="40" operator="between">
      <formula>90</formula>
      <formula>180</formula>
    </cfRule>
    <cfRule type="cellIs" dxfId="6" priority="39" operator="lessThanOrEqual">
      <formula>89</formula>
    </cfRule>
    <cfRule type="cellIs" dxfId="5" priority="38" operator="greaterThanOrEqual">
      <formula>181</formula>
    </cfRule>
    <cfRule type="containsBlanks" dxfId="4" priority="34">
      <formula>LEN(TRIM(L11))=0</formula>
    </cfRule>
  </conditionalFormatting>
  <conditionalFormatting sqref="L13:L14">
    <cfRule type="cellIs" dxfId="3" priority="37" operator="between">
      <formula>90</formula>
      <formula>180</formula>
    </cfRule>
    <cfRule type="cellIs" dxfId="2" priority="36" operator="lessThanOrEqual">
      <formula>89</formula>
    </cfRule>
    <cfRule type="cellIs" dxfId="1" priority="35" operator="greaterThanOrEqual">
      <formula>181</formula>
    </cfRule>
    <cfRule type="containsBlanks" dxfId="0" priority="33">
      <formula>LEN(TRIM(L13))=0</formula>
    </cfRule>
  </conditionalFormatting>
  <dataValidations disablePrompts="1" count="1">
    <dataValidation errorStyle="information" allowBlank="1" showInputMessage="1" showErrorMessage="1" errorTitle="Compliance Message" error="If this less than or equal to 180 days, then you should be also doing transition activities!" sqref="F18" xr:uid="{9DF19785-02FD-4726-A13F-6E6275441F13}"/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1FB3412891594991D7A7725971E2F2" ma:contentTypeVersion="6" ma:contentTypeDescription="Create a new document." ma:contentTypeScope="" ma:versionID="a5b97c63d534a7d98345506a87682499">
  <xsd:schema xmlns:xsd="http://www.w3.org/2001/XMLSchema" xmlns:xs="http://www.w3.org/2001/XMLSchema" xmlns:p="http://schemas.microsoft.com/office/2006/metadata/properties" xmlns:ns2="2e0efd99-7133-498d-a7c4-1c8ea288d234" xmlns:ns3="bb64db4b-9ad7-4be1-8cab-25ef67f4eb67" targetNamespace="http://schemas.microsoft.com/office/2006/metadata/properties" ma:root="true" ma:fieldsID="8d49558967e0a5f665b373a2191647ca" ns2:_="" ns3:_="">
    <xsd:import namespace="2e0efd99-7133-498d-a7c4-1c8ea288d234"/>
    <xsd:import namespace="bb64db4b-9ad7-4be1-8cab-25ef67f4eb67"/>
    <xsd:element name="properties">
      <xsd:complexType>
        <xsd:sequence>
          <xsd:element name="documentManagement">
            <xsd:complexType>
              <xsd:all>
                <xsd:element ref="ns2:Effective_x0020_Date" minOccurs="0"/>
                <xsd:element ref="ns2:Number" minOccurs="0"/>
                <xsd:element ref="ns2:Division_x002f_Office" minOccurs="0"/>
                <xsd:element ref="ns2:Program_x002f_Service" minOccurs="0"/>
                <xsd:element ref="ns3:SharedWithUsers" minOccurs="0"/>
                <xsd:element ref="ns3:_dlc_DocId" minOccurs="0"/>
                <xsd:element ref="ns3:_dlc_DocIdUrl" minOccurs="0"/>
                <xsd:element ref="ns3:_dlc_DocIdPersistId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efd99-7133-498d-a7c4-1c8ea288d234" elementFormDefault="qualified">
    <xsd:import namespace="http://schemas.microsoft.com/office/2006/documentManagement/types"/>
    <xsd:import namespace="http://schemas.microsoft.com/office/infopath/2007/PartnerControls"/>
    <xsd:element name="Effective_x0020_Date" ma:index="8" nillable="true" ma:displayName="Effective Date" ma:format="DateOnly" ma:internalName="Effective_x0020_Date">
      <xsd:simpleType>
        <xsd:restriction base="dms:DateTime"/>
      </xsd:simpleType>
    </xsd:element>
    <xsd:element name="Number" ma:index="9" nillable="true" ma:displayName="Number" ma:internalName="Number">
      <xsd:simpleType>
        <xsd:restriction base="dms:Text">
          <xsd:maxLength value="255"/>
        </xsd:restriction>
      </xsd:simpleType>
    </xsd:element>
    <xsd:element name="Division_x002f_Office" ma:index="10" nillable="true" ma:displayName="Division/Office" ma:internalName="Division_x002f_Office">
      <xsd:simpleType>
        <xsd:restriction base="dms:Choice">
          <xsd:enumeration value="CDD"/>
          <xsd:enumeration value="DCF"/>
          <xsd:enumeration value="DDS"/>
          <xsd:enumeration value="ESD"/>
          <xsd:enumeration value="FSD"/>
          <xsd:enumeration value="OCS"/>
          <xsd:enumeration value="OEO"/>
        </xsd:restriction>
      </xsd:simpleType>
    </xsd:element>
    <xsd:element name="Program_x002f_Service" ma:index="11" nillable="true" ma:displayName="Program/Service" ma:format="Dropdown" ma:internalName="Program_x002f_Service">
      <xsd:simpleType>
        <xsd:restriction base="dms:Choice">
          <xsd:enumeration value="All Programs"/>
          <xsd:enumeration value="3SquaresVT"/>
          <xsd:enumeration value="3SquaresVT - SNAP"/>
          <xsd:enumeration value="Adolescents &amp; Justice-Involved Youth"/>
          <xsd:enumeration value="Child Care Financial Assistance"/>
          <xsd:enumeration value="Child Care Licensing"/>
          <xsd:enumeration value="Child Safety"/>
          <xsd:enumeration value="Child Support Services"/>
          <xsd:enumeration value="Children's Integrated Services"/>
          <xsd:enumeration value="Crisis Fuel Assistance"/>
          <xsd:enumeration value="Emergency Assistance"/>
          <xsd:enumeration value="Emergency Heating System"/>
          <xsd:enumeration value="Emergency Housing"/>
          <xsd:enumeration value="Energy Assistance"/>
          <xsd:enumeration value="Essential Person"/>
          <xsd:enumeration value="Family Supportive Housing"/>
          <xsd:enumeration value="Farm To Family"/>
          <xsd:enumeration value="Fuel Assistance"/>
          <xsd:enumeration value="General Assistance"/>
          <xsd:enumeration value="HOP"/>
          <xsd:enumeration value="ICAN"/>
          <xsd:enumeration value="Micro Business Development"/>
          <xsd:enumeration value="Permanency"/>
          <xsd:enumeration value="Permanent Supportive Housing Assistance (PSHA)"/>
          <xsd:enumeration value="Placement &amp; Licensing"/>
          <xsd:enumeration value="Post-Secondary Education"/>
          <xsd:enumeration value="Reach Up"/>
          <xsd:enumeration value="Reach Up Child Only"/>
          <xsd:enumeration value="STARS"/>
          <xsd:enumeration value="Summer EBT"/>
          <xsd:enumeration value="VSNIP"/>
          <xsd:enumeration value="Water Assistance"/>
          <xsd:enumeration value="Weatherization Assistance"/>
          <xsd:enumeration value="Well-Being"/>
        </xsd:restriction>
      </xsd:simpleType>
    </xsd:element>
    <xsd:element name="Category" ma:index="16" nillable="true" ma:displayName="Chapter" ma:description="For DCF and CDD related policies, procedures, and guidance documents." ma:internalName="Category">
      <xsd:simpleType>
        <xsd:restriction base="dms:Choice">
          <xsd:enumeration value="1.0 Operations"/>
          <xsd:enumeration value="2.0 Information Management"/>
          <xsd:enumeration value="3.0 Personnel"/>
          <xsd:enumeration value="4.0 Services"/>
          <xsd:enumeration value="CDD.0100 – Internal Processes"/>
          <xsd:enumeration value="CDD.1000 – Child Care Financial Assistance Program"/>
          <xsd:enumeration value="CDD.2000 – Operations"/>
          <xsd:enumeration value="CDD.4000 - Licensing"/>
          <xsd:enumeration value="CDD.6000 – Child Care Quality and Capacity"/>
          <xsd:enumeration value="CDD.7000 – Children’s Integrated Services"/>
          <xsd:enumeration value="CDD.8000 – Statewide System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4db4b-9ad7-4be1-8cab-25ef67f4eb6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2e0efd99-7133-498d-a7c4-1c8ea288d234" xsi:nil="true"/>
    <Effective_x0020_Date xmlns="2e0efd99-7133-498d-a7c4-1c8ea288d234">2025-08-14T04:00:00+00:00</Effective_x0020_Date>
    <Division_x002f_Office xmlns="2e0efd99-7133-498d-a7c4-1c8ea288d234">CDD</Division_x002f_Office>
    <Category xmlns="2e0efd99-7133-498d-a7c4-1c8ea288d234">CDD.7000 – Children’s Integrated Services</Category>
    <Program_x002f_Service xmlns="2e0efd99-7133-498d-a7c4-1c8ea288d234">Children's Integrated Services</Program_x002f_Service>
    <_dlc_DocId xmlns="bb64db4b-9ad7-4be1-8cab-25ef67f4eb67">6VCXAWJUMTXT-1245847308-663</_dlc_DocId>
    <_dlc_DocIdUrl xmlns="bb64db4b-9ad7-4be1-8cab-25ef67f4eb67">
      <Url>https://outside.vermont.gov/dept/DCF/_layouts/15/DocIdRedir.aspx?ID=6VCXAWJUMTXT-1245847308-663</Url>
      <Description>6VCXAWJUMTXT-1245847308-663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E495DB9-2BFA-4D5D-9B9E-D08F8D0DC178}"/>
</file>

<file path=customXml/itemProps2.xml><?xml version="1.0" encoding="utf-8"?>
<ds:datastoreItem xmlns:ds="http://schemas.openxmlformats.org/officeDocument/2006/customXml" ds:itemID="{C5076790-635B-4570-AEDE-F3BB33CCD6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32B93A-A7FF-419D-A0EB-F9810B3AC71C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C56616C2-AB30-4B0D-A4FC-A85142C0F970}"/>
</file>

<file path=docMetadata/LabelInfo.xml><?xml version="1.0" encoding="utf-8"?>
<clbl:labelList xmlns:clbl="http://schemas.microsoft.com/office/2020/mipLabelMetadata">
  <clbl:label id="{20b4933b-baad-433c-9c02-70edcc7559c6}" enabled="0" method="" siteId="{20b4933b-baad-433c-9c02-70edcc7559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 Tracker-Calculator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Timeline Tracker Calculator</dc:title>
  <dc:subject/>
  <dc:creator>Nelson, Ingrid</dc:creator>
  <cp:keywords/>
  <dc:description/>
  <cp:lastModifiedBy>Nagiecki, John</cp:lastModifiedBy>
  <cp:revision/>
  <dcterms:created xsi:type="dcterms:W3CDTF">2021-02-03T20:15:55Z</dcterms:created>
  <dcterms:modified xsi:type="dcterms:W3CDTF">2025-07-02T16:23:30Z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0x010100391FB3412891594991D7A7725971E2F2</vt:lpwstr>
  </property>
  <property fmtid="{D5CDD505-2E9C-101B-9397-08002B2CF9AE}" pid="3" name="_dlc_DocIdItemGuid">
    <vt:lpwstr>2e6fa0c6-fbe5-4d6d-af0f-f81459a2d3eb</vt:lpwstr>
  </property>
</Properties>
</file>