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mi.Cunningham\Downloads\"/>
    </mc:Choice>
  </mc:AlternateContent>
  <xr:revisionPtr revIDLastSave="0" documentId="13_ncr:1_{5946DF0A-C19F-41A9-83AA-60B09FBEB1B4}" xr6:coauthVersionLast="47" xr6:coauthVersionMax="47" xr10:uidLastSave="{00000000-0000-0000-0000-000000000000}"/>
  <bookViews>
    <workbookView xWindow="-108" yWindow="-108" windowWidth="23256" windowHeight="12456" firstSheet="1" activeTab="1" xr2:uid="{422AB5CA-4BCB-4C33-932D-5CB20B95619F}"/>
  </bookViews>
  <sheets>
    <sheet name="Utility Worksheet" sheetId="5" r:id="rId1"/>
    <sheet name="Allowable Rental Rate 2025" sheetId="1" r:id="rId2"/>
    <sheet name="HUD FMR Base" sheetId="2" state="hidden" r:id="rId3"/>
    <sheet name="SF Utility Allowances" sheetId="3" state="hidden" r:id="rId4"/>
    <sheet name="MF Utility Allowances" sheetId="4" state="hidden" r:id="rId5"/>
  </sheets>
  <definedNames>
    <definedName name="TD_0BR">'Utility Worksheet'!$E$33</definedName>
    <definedName name="TD_1BR">'Utility Worksheet'!$F$33</definedName>
    <definedName name="TD_2BR">'Utility Worksheet'!$G$33</definedName>
    <definedName name="TD_3BR">'Utility Worksheet'!$H$33</definedName>
    <definedName name="TD_4BR">'Utility Worksheet'!$I$33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5" l="1" a="1"/>
  <c r="I26" i="5" s="1"/>
  <c r="E12" i="5" a="1"/>
  <c r="E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G11" i="5" a="1"/>
  <c r="G11" i="5" s="1"/>
  <c r="E10" i="5" a="1"/>
  <c r="E10" i="5" s="1"/>
  <c r="F10" i="5" a="1"/>
  <c r="F10" i="5" s="1"/>
  <c r="G10" i="5" a="1"/>
  <c r="G10" i="5" s="1"/>
  <c r="E11" i="5" a="1"/>
  <c r="E11" i="5" s="1"/>
  <c r="E16" i="5" a="1"/>
  <c r="E16" i="5" s="1"/>
  <c r="I16" i="5" a="1"/>
  <c r="I16" i="5" s="1"/>
  <c r="H16" i="5" a="1"/>
  <c r="H16" i="5" s="1"/>
  <c r="G16" i="5" a="1"/>
  <c r="G16" i="5" s="1"/>
  <c r="I28" i="5" a="1"/>
  <c r="I28" i="5" s="1"/>
  <c r="H28" i="5" a="1"/>
  <c r="H28" i="5" s="1"/>
  <c r="G28" i="5" a="1"/>
  <c r="G28" i="5" s="1"/>
  <c r="F28" i="5" a="1"/>
  <c r="F28" i="5" s="1"/>
  <c r="E28" i="5" a="1"/>
  <c r="E28" i="5" s="1"/>
  <c r="H12" i="5" a="1"/>
  <c r="H12" i="5" s="1"/>
  <c r="G14" i="5" a="1"/>
  <c r="G14" i="5" s="1"/>
  <c r="G13" i="5" a="1"/>
  <c r="G13" i="5" s="1"/>
  <c r="H15" i="5" a="1"/>
  <c r="H15" i="5" s="1"/>
  <c r="H17" i="5" a="1"/>
  <c r="H17" i="5" s="1"/>
  <c r="H18" i="5" a="1"/>
  <c r="H18" i="5" s="1"/>
  <c r="G19" i="5" a="1"/>
  <c r="G19" i="5" s="1"/>
  <c r="G21" i="5" a="1"/>
  <c r="G21" i="5" s="1"/>
  <c r="G22" i="5" a="1"/>
  <c r="G22" i="5" s="1"/>
  <c r="E22" i="5" a="1"/>
  <c r="E22" i="5" s="1"/>
  <c r="E23" i="5" a="1"/>
  <c r="E23" i="5" s="1"/>
  <c r="E24" i="5" a="1"/>
  <c r="E24" i="5" s="1"/>
  <c r="E30" i="5" a="1"/>
  <c r="E30" i="5" s="1"/>
  <c r="F30" i="5" a="1"/>
  <c r="F30" i="5" s="1"/>
  <c r="G30" i="5" a="1"/>
  <c r="G30" i="5" s="1"/>
  <c r="H30" i="5" a="1"/>
  <c r="H30" i="5" s="1"/>
  <c r="I30" i="5" a="1"/>
  <c r="I30" i="5" s="1"/>
  <c r="I11" i="5" a="1"/>
  <c r="I11" i="5" s="1"/>
  <c r="I12" i="5" a="1"/>
  <c r="I12" i="5" s="1"/>
  <c r="I13" i="5" a="1"/>
  <c r="I13" i="5" s="1"/>
  <c r="I14" i="5" a="1"/>
  <c r="I14" i="5" s="1"/>
  <c r="I15" i="5" a="1"/>
  <c r="I15" i="5" s="1"/>
  <c r="H11" i="5" a="1"/>
  <c r="H11" i="5" s="1"/>
  <c r="H13" i="5" a="1"/>
  <c r="H13" i="5" s="1"/>
  <c r="H14" i="5" a="1"/>
  <c r="H14" i="5" s="1"/>
  <c r="G12" i="5" a="1"/>
  <c r="G12" i="5" s="1"/>
  <c r="G15" i="5" a="1"/>
  <c r="G15" i="5" s="1"/>
  <c r="F11" i="5" a="1"/>
  <c r="F11" i="5" s="1"/>
  <c r="F12" i="5" a="1"/>
  <c r="F12" i="5" s="1"/>
  <c r="E15" i="5" a="1"/>
  <c r="E15" i="5" s="1"/>
  <c r="E14" i="5" a="1"/>
  <c r="E14" i="5" s="1"/>
  <c r="E13" i="5" a="1"/>
  <c r="E13" i="5" s="1"/>
  <c r="F24" i="5" a="1"/>
  <c r="F24" i="5" s="1"/>
  <c r="E26" i="5" a="1"/>
  <c r="E26" i="5" s="1"/>
  <c r="F33" i="5" l="1"/>
  <c r="F26" i="5" a="1"/>
  <c r="F26" i="5" s="1"/>
  <c r="G26" i="5" a="1"/>
  <c r="G26" i="5" s="1"/>
  <c r="H26" i="5" a="1"/>
  <c r="H26" i="5" s="1"/>
  <c r="I22" i="5" a="1"/>
  <c r="I22" i="5" s="1"/>
  <c r="I23" i="5" a="1"/>
  <c r="I23" i="5" s="1"/>
  <c r="I24" i="5" a="1"/>
  <c r="I24" i="5" s="1"/>
  <c r="H22" i="5" a="1"/>
  <c r="H22" i="5" s="1"/>
  <c r="H23" i="5" a="1"/>
  <c r="H23" i="5" s="1"/>
  <c r="H24" i="5" a="1"/>
  <c r="H24" i="5" s="1"/>
  <c r="G23" i="5" a="1"/>
  <c r="G23" i="5" s="1"/>
  <c r="G24" i="5" a="1"/>
  <c r="G24" i="5" s="1"/>
  <c r="F22" i="5" a="1"/>
  <c r="F22" i="5" s="1"/>
  <c r="F23" i="5" a="1"/>
  <c r="F23" i="5" s="1"/>
  <c r="F21" i="5" a="1"/>
  <c r="F21" i="5" s="1"/>
  <c r="H21" i="5" a="1"/>
  <c r="H21" i="5" s="1"/>
  <c r="I21" i="5" a="1"/>
  <c r="I21" i="5" s="1"/>
  <c r="E21" i="5" a="1"/>
  <c r="E21" i="5" s="1"/>
  <c r="E19" i="5" a="1"/>
  <c r="E19" i="5" s="1"/>
  <c r="I18" i="5" a="1"/>
  <c r="I18" i="5" s="1"/>
  <c r="I19" i="5" a="1"/>
  <c r="I19" i="5" s="1"/>
  <c r="H19" i="5" a="1"/>
  <c r="H19" i="5" s="1"/>
  <c r="G18" i="5" a="1"/>
  <c r="G18" i="5" s="1"/>
  <c r="E18" i="5" a="1"/>
  <c r="E18" i="5" s="1"/>
  <c r="G17" i="5" a="1"/>
  <c r="G17" i="5" s="1"/>
  <c r="I17" i="5" a="1"/>
  <c r="I17" i="5" s="1"/>
  <c r="E17" i="5" a="1"/>
  <c r="E17" i="5" s="1"/>
  <c r="E33" i="5" s="1"/>
  <c r="H10" i="5" a="1"/>
  <c r="H10" i="5" s="1"/>
  <c r="I10" i="5" a="1"/>
  <c r="I10" i="5" s="1"/>
  <c r="G33" i="5" l="1"/>
  <c r="E19" i="1" s="1"/>
  <c r="H33" i="5"/>
  <c r="I33" i="5"/>
  <c r="G15" i="1" s="1"/>
  <c r="E11" i="1"/>
  <c r="E13" i="1"/>
  <c r="E10" i="1"/>
  <c r="E14" i="1"/>
  <c r="F7" i="1"/>
  <c r="F15" i="1"/>
  <c r="F8" i="1"/>
  <c r="F16" i="1"/>
  <c r="F17" i="1"/>
  <c r="F10" i="1"/>
  <c r="F18" i="1"/>
  <c r="F11" i="1"/>
  <c r="F19" i="1"/>
  <c r="F12" i="1"/>
  <c r="F14" i="1"/>
  <c r="F5" i="1"/>
  <c r="F13" i="1"/>
  <c r="F6" i="1"/>
  <c r="F9" i="1"/>
  <c r="G13" i="1"/>
  <c r="G14" i="1"/>
  <c r="G7" i="1"/>
  <c r="G8" i="1"/>
  <c r="G17" i="1"/>
  <c r="G10" i="1"/>
  <c r="G19" i="1"/>
  <c r="C19" i="1"/>
  <c r="C10" i="1"/>
  <c r="C18" i="1"/>
  <c r="C14" i="1"/>
  <c r="C6" i="1"/>
  <c r="C5" i="1"/>
  <c r="C13" i="1"/>
  <c r="C7" i="1"/>
  <c r="C15" i="1"/>
  <c r="C9" i="1"/>
  <c r="C11" i="1"/>
  <c r="C12" i="1"/>
  <c r="C8" i="1"/>
  <c r="C16" i="1"/>
  <c r="C17" i="1"/>
  <c r="D16" i="1"/>
  <c r="D9" i="1"/>
  <c r="D17" i="1"/>
  <c r="D10" i="1"/>
  <c r="D11" i="1"/>
  <c r="D18" i="1"/>
  <c r="D12" i="1"/>
  <c r="D5" i="1"/>
  <c r="D13" i="1"/>
  <c r="D6" i="1"/>
  <c r="D14" i="1"/>
  <c r="D7" i="1"/>
  <c r="D15" i="1"/>
  <c r="D8" i="1"/>
  <c r="D19" i="1"/>
  <c r="G11" i="1" l="1"/>
  <c r="G16" i="1"/>
  <c r="E15" i="1"/>
  <c r="G18" i="1"/>
  <c r="G6" i="1"/>
  <c r="E5" i="1"/>
  <c r="G9" i="1"/>
  <c r="G5" i="1"/>
  <c r="E7" i="1"/>
  <c r="E8" i="1"/>
  <c r="G12" i="1"/>
  <c r="E6" i="1"/>
  <c r="E17" i="1"/>
  <c r="E9" i="1"/>
  <c r="E16" i="1"/>
  <c r="E18" i="1"/>
  <c r="E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<sst xmlns="http://schemas.openxmlformats.org/spreadsheetml/2006/main" count="182" uniqueCount="63">
  <si>
    <t>FMR Area Name</t>
  </si>
  <si>
    <t>County or Towns</t>
  </si>
  <si>
    <t>0 Bedroom</t>
  </si>
  <si>
    <t>1 Bedroom</t>
  </si>
  <si>
    <t>2 Bedroom</t>
  </si>
  <si>
    <t>3 Bedroom</t>
  </si>
  <si>
    <t>4 Bedroom</t>
  </si>
  <si>
    <t>All Towns</t>
  </si>
  <si>
    <t>Bolton, Buels Gore, Burlington, Charlotte, Colchester, Essex, Hinesburg, Huntington, Jericho, Milton, Richmond, St. George, Shelburne, South Burlington, Underhill, Westford, Williston, Winooski</t>
  </si>
  <si>
    <t>Utility</t>
  </si>
  <si>
    <t>Fuel Type</t>
  </si>
  <si>
    <t>1BR</t>
  </si>
  <si>
    <t>0BR</t>
  </si>
  <si>
    <t>2BR</t>
  </si>
  <si>
    <t>3BR</t>
  </si>
  <si>
    <t>4BR</t>
  </si>
  <si>
    <t>Heating</t>
  </si>
  <si>
    <t>Natural Gas</t>
  </si>
  <si>
    <t>Bottled Gas</t>
  </si>
  <si>
    <t>Electric</t>
  </si>
  <si>
    <t>Fuel Oil</t>
  </si>
  <si>
    <t>Cooking</t>
  </si>
  <si>
    <t>Water Heating</t>
  </si>
  <si>
    <t>Trash Collection</t>
  </si>
  <si>
    <t>Electricity</t>
  </si>
  <si>
    <t>Single Family</t>
  </si>
  <si>
    <t>Multi-Family</t>
  </si>
  <si>
    <t>Vermont Housing Improvement Program - Rent Calculator Worksheet</t>
  </si>
  <si>
    <t>HUD FMR Area Name</t>
  </si>
  <si>
    <t>NOTE: To view Allowable Rental Rates specific to your service area, select &amp; hide rows for counties/areas not served by your organization.</t>
  </si>
  <si>
    <t>* Burlington - S. Burlington MSA</t>
  </si>
  <si>
    <t>*Chittenden County</t>
  </si>
  <si>
    <t>Housing Type:</t>
  </si>
  <si>
    <t>Totalal Utility Deduction</t>
  </si>
  <si>
    <t>This sheet pulls information from the Utility Worksheet tab. Please update the information in that tab before looking up the Fair Market Rent for your county or town.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</si>
  <si>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</si>
  <si>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</si>
  <si>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</si>
  <si>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</si>
  <si>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</si>
  <si>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</si>
  <si>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</si>
  <si>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</si>
  <si>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Orleans</t>
  </si>
  <si>
    <t>Orange</t>
  </si>
  <si>
    <t>Rutland</t>
  </si>
  <si>
    <t>Washington</t>
  </si>
  <si>
    <t>Windham</t>
  </si>
  <si>
    <t>Windsor</t>
  </si>
  <si>
    <t>Electric Resistance</t>
  </si>
  <si>
    <t>Electric Heat Pump</t>
  </si>
  <si>
    <t>-</t>
  </si>
  <si>
    <t>Water/Sewer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</si>
  <si>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
In order to calculate the maximum rent allowable for a unit that received VHIP funding, you must indicate what utilities the tenant is responsible for payment.
*Ensure this spreadsheet is saved to your computer and you have clicked "Allow Editing"*
</t>
    </r>
    <r>
      <rPr>
        <u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 xml:space="preserve">: Select the cell below "Housing Type"  and select Multi-Family.
</t>
    </r>
    <r>
      <rPr>
        <u/>
        <sz val="11"/>
        <color theme="1"/>
        <rFont val="Calibri"/>
        <family val="2"/>
        <scheme val="minor"/>
      </rPr>
      <t>Step 2</t>
    </r>
    <r>
      <rPr>
        <sz val="11"/>
        <color theme="1"/>
        <rFont val="Calibri"/>
        <family val="2"/>
        <scheme val="minor"/>
      </rPr>
      <t xml:space="preserve">: Indicate the utilities that the tenant is responsible for paying by entering a "1" in the corresponding highlighted cell. NOTE: there should be only one fuel type per utility.
</t>
    </r>
    <r>
      <rPr>
        <u/>
        <sz val="11"/>
        <color theme="1"/>
        <rFont val="Calibri"/>
        <family val="2"/>
        <scheme val="minor"/>
      </rPr>
      <t>Step 3</t>
    </r>
    <r>
      <rPr>
        <sz val="11"/>
        <color theme="1"/>
        <rFont val="Calibri"/>
        <family val="2"/>
        <scheme val="minor"/>
      </rPr>
      <t>: Click the "Allowable Rental Rate 2024" tab to display the maximum allowable monthly rental rate by County and number of bedrooms per unit.</t>
    </r>
  </si>
  <si>
    <t>2024 HUD Fair Market Rent Rates (FY2024)- Vermont Housing Improvement Program</t>
  </si>
  <si>
    <t>https://www.vsha.org/wp/wp-content/uploads/2023/11/FY24-FHR.pdf</t>
  </si>
  <si>
    <t>2024 Single Family Utility Allowances</t>
  </si>
  <si>
    <t>Firewoord</t>
  </si>
  <si>
    <t>Pellets</t>
  </si>
  <si>
    <t>Firewood</t>
  </si>
  <si>
    <t>Enter 1 if Tenant Pays for Uitility</t>
  </si>
  <si>
    <t>EFFECTIVE December 6, 2024</t>
  </si>
  <si>
    <t>2025 Multi-Family Utility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</si>
</sst>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5" xfId="0" applyBorder="1"/>
    <xf numFmtId="0" fontId="1" fillId="0" borderId="2" xfId="0" applyFont="1" applyBorder="1"/>
    <xf numFmtId="0" fontId="0" fillId="0" borderId="6" xfId="0" applyBorder="1"/>
    <xf numFmtId="0" fontId="0" fillId="0" borderId="8" xfId="0" applyBorder="1"/>
    <xf numFmtId="0" fontId="9" fillId="3" borderId="0" xfId="0" applyFont="1" applyFill="1"/>
    <xf numFmtId="0" fontId="1" fillId="3" borderId="10" xfId="0" applyFont="1" applyFill="1" applyBorder="1"/>
    <xf numFmtId="0" fontId="1" fillId="3" borderId="11" xfId="0" applyFont="1" applyFill="1" applyBorder="1"/>
    <xf numFmtId="0" fontId="0" fillId="0" borderId="0" xfId="0" applyAlignment="1">
      <alignment wrapText="1"/>
    </xf>
    <xf numFmtId="164" fontId="0" fillId="0" borderId="0" xfId="3" applyNumberFormat="1" applyFont="1" applyFill="1" applyBorder="1"/>
    <xf numFmtId="0" fontId="0" fillId="0" borderId="0" xfId="0" applyAlignment="1">
      <alignment vertical="top"/>
    </xf>
    <xf numFmtId="164" fontId="0" fillId="0" borderId="0" xfId="3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1" applyAlignment="1">
      <alignment vertical="top"/>
    </xf>
    <xf numFmtId="165" fontId="1" fillId="0" borderId="1" xfId="2" applyNumberFormat="1" applyFont="1" applyBorder="1"/>
    <xf numFmtId="6" fontId="6" fillId="5" borderId="12" xfId="0" applyNumberFormat="1" applyFont="1" applyFill="1" applyBorder="1" applyAlignment="1">
      <alignment horizontal="right" vertical="center" wrapText="1"/>
    </xf>
    <xf numFmtId="6" fontId="6" fillId="4" borderId="12" xfId="0" applyNumberFormat="1" applyFont="1" applyFill="1" applyBorder="1" applyAlignment="1">
      <alignment horizontal="right" vertical="center" wrapText="1"/>
    </xf>
    <xf numFmtId="6" fontId="6" fillId="4" borderId="13" xfId="0" applyNumberFormat="1" applyFont="1" applyFill="1" applyBorder="1" applyAlignment="1">
      <alignment horizontal="right" vertical="center" wrapText="1"/>
    </xf>
    <xf numFmtId="6" fontId="6" fillId="5" borderId="13" xfId="0" applyNumberFormat="1" applyFont="1" applyFill="1" applyBorder="1" applyAlignment="1">
      <alignment horizontal="right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0" borderId="0" xfId="0" applyFont="1" applyAlignment="1">
      <alignment wrapText="1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1" fillId="0" borderId="0" xfId="0" applyFont="1" applyAlignment="1">
      <alignment horizontal="right"/>
    </xf>
    <xf numFmtId="0" fontId="1" fillId="3" borderId="9" xfId="0" applyFont="1" applyFill="1" applyBorder="1"/>
    <xf numFmtId="0" fontId="1" fillId="3" borderId="10" xfId="0" applyFont="1" applyFill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3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56525-0BD0-4682-943E-289DBD3489DD}" name="HUD_Calc" displayName="HUD_Calc" ref="A4:G19" totalsRowShown="0" headerRowDxfId="29" dataDxfId="28" dataCellStyle="Comma">
  <autoFilter ref="A4:G19" xr:uid="{3FE56525-0BD0-4682-943E-289DBD3489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55F3A26-5552-45D4-ADA7-937B58074635}" name="FMR Area Name" dataDxfId="27"/>
    <tableColumn id="2" xr3:uid="{99B9DC48-7C37-4F08-8677-A1747D0936E6}" name="County or Towns" dataDxfId="26"/>
    <tableColumn id="3" xr3:uid="{15D47260-40E4-4CF3-93C3-5E6929D6A7DA}" name="0 Bedroom" dataDxfId="25">
      <calculatedColumnFormula>_xlfn.XLOOKUP(HUD_Calc[[#This Row],[FMR Area Name]],Base_Rate[HUD FMR Area Name],Base_Rate[0 Bedroom])-TD_0BR</calculatedColumnFormula>
    </tableColumn>
    <tableColumn id="4" xr3:uid="{B918A8BF-4970-4487-BA09-B4766ADF6B13}" name="1 Bedroom" dataDxfId="24" dataCellStyle="Comma">
      <calculatedColumnFormula>_xlfn.XLOOKUP(HUD_Calc[[#This Row],[FMR Area Name]],Base_Rate[HUD FMR Area Name],Base_Rate[1 Bedroom])-TD_1BR</calculatedColumnFormula>
    </tableColumn>
    <tableColumn id="5" xr3:uid="{31FEB3C1-CA60-4CB3-A391-113F8E9994FE}" name="2 Bedroom" dataDxfId="23" dataCellStyle="Comma">
      <calculatedColumnFormula>_xlfn.XLOOKUP(HUD_Calc[[#This Row],[FMR Area Name]],Base_Rate[HUD FMR Area Name],Base_Rate[2 Bedroom])-TD_2BR</calculatedColumnFormula>
    </tableColumn>
    <tableColumn id="6" xr3:uid="{36A4444A-62A4-4BDE-8094-2E1FF4D170AD}" name="3 Bedroom" dataDxfId="22" dataCellStyle="Comma">
      <calculatedColumnFormula>_xlfn.XLOOKUP(HUD_Calc[[#This Row],[FMR Area Name]],Base_Rate[HUD FMR Area Name],Base_Rate[3 Bedroom])-TD_3BR</calculatedColumnFormula>
    </tableColumn>
    <tableColumn id="7" xr3:uid="{2EDBC004-F538-405C-8C3B-B72730CEB50F}" name="4 Bedroom" dataDxfId="21" dataCellStyle="Comma">
      <calculatedColumnFormula>_xlfn.XLOOKUP(HUD_Calc[[#This Row],[FMR Area Name]],Base_Rate[HUD FMR Area Name],Base_Rate[4 Bedroom])-TD_4BR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605C5C-4D52-47EB-811E-B8F307D1928C}" name="Base_Rate" displayName="Base_Rate" ref="B2:H17" totalsRowShown="0" headerRowDxfId="20" dataDxfId="19">
  <autoFilter ref="B2:H17" xr:uid="{7D605C5C-4D52-47EB-811E-B8F307D192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60A73A5-D085-49C1-94EB-790527F04089}" name="HUD FMR Area Name" dataDxfId="18"/>
    <tableColumn id="2" xr3:uid="{9D506E06-C945-4369-BD36-97D4EB6EE63B}" name="County or Towns" dataDxfId="17"/>
    <tableColumn id="3" xr3:uid="{1E1243EA-3251-4B53-A346-127BB5A029E9}" name="0 Bedroom" dataDxfId="16" dataCellStyle="Comma"/>
    <tableColumn id="4" xr3:uid="{ED89A43C-870C-4026-9423-D735431EEF74}" name="1 Bedroom" dataDxfId="15" dataCellStyle="Comma"/>
    <tableColumn id="5" xr3:uid="{CDDB9A98-7659-42AB-AA34-F5608BD415D5}" name="2 Bedroom" dataDxfId="14" dataCellStyle="Comma"/>
    <tableColumn id="6" xr3:uid="{F4928309-612F-4B9F-BDBB-1B99B763E1AF}" name="3 Bedroom" dataDxfId="13" dataCellStyle="Comma"/>
    <tableColumn id="7" xr3:uid="{749B7C28-899A-4398-A5E3-B981D955A7CA}" name="4 Bedroom" dataDxfId="12" dataCellStyle="Comma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5B06C6-9BA2-474A-BB09-0398BE10D30F}" name="Table3" displayName="Table3" ref="B2:H23" totalsRowShown="0" headerRowDxfId="11">
  <autoFilter ref="B2:H23" xr:uid="{BB5B06C6-9BA2-474A-BB09-0398BE10D3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CBC4FAB-5245-4DA8-9B82-24162AA1AA5C}" name="Utility"/>
    <tableColumn id="2" xr3:uid="{7021419C-FEF4-4FBA-8887-E5D4487E4D46}" name="Fuel Type"/>
    <tableColumn id="3" xr3:uid="{412E31BB-5206-4B44-BAB8-024FCBDA951A}" name="0BR" dataDxfId="10"/>
    <tableColumn id="4" xr3:uid="{C96DA13C-20DB-4FE6-BDB6-0B581C6866B0}" name="1BR" dataDxfId="9"/>
    <tableColumn id="5" xr3:uid="{B810BDB3-523D-40DE-97B7-69AABB04149C}" name="2BR" dataDxfId="8"/>
    <tableColumn id="6" xr3:uid="{486C6DC9-C914-4CD9-80E4-B3C3AF32BF0A}" name="3BR" dataDxfId="7"/>
    <tableColumn id="7" xr3:uid="{73BBD00A-7AC4-4645-92E2-3624368D86FD}" name="4BR" dataDxfId="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888BDC-BD31-4B18-B60F-8508780FEA9D}" name="Table5" displayName="Table5" ref="B2:H23" totalsRowShown="0" headerRowDxfId="5">
  <autoFilter ref="B2:H23" xr:uid="{0F888BDC-BD31-4B18-B60F-8508780FEA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ED6993A-4ABD-40FA-8CCC-CEFDC9E96B29}" name="Utility"/>
    <tableColumn id="2" xr3:uid="{61E5C974-F879-4ED5-9BD2-E7BEABD1E917}" name="Fuel Type"/>
    <tableColumn id="3" xr3:uid="{C2103417-138E-4D31-8DCC-62D5B09E6A93}" name="0BR" dataDxfId="4"/>
    <tableColumn id="4" xr3:uid="{519C2466-475E-4D06-8D9A-8A2C2C6B8C4B}" name="1BR" dataDxfId="3"/>
    <tableColumn id="5" xr3:uid="{AAA6AB4E-BAB3-475C-8A4A-6776465D85DD}" name="2BR" dataDxfId="2"/>
    <tableColumn id="6" xr3:uid="{472B3400-14A7-44A3-85CA-DAD2C4984D97}" name="3BR" dataDxfId="1"/>
    <tableColumn id="7" xr3:uid="{804B298B-DE6A-4F26-AE82-6F6DD023D1F8}" name="4B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sha.org/wp/wp-content/uploads/2023/11/FY24-FHR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5490-32BD-4320-AF8F-1E5B3708E81B}">
  <dimension ref="A1:N33"/>
  <sheetViews>
    <sheetView showGridLines="0" zoomScale="80" zoomScaleNormal="100" workbookViewId="0">
      <selection activeCell="M28" sqref="M28"/>
    </sheetView>
  </sheetViews>
  <sheetFormatPr defaultRowHeight="14.4" x14ac:dyDescent="0.3"/>
  <cols>
    <col min="1" max="1" width="14.5546875" bestFit="1" customWidth="1"/>
    <col min="2" max="2" width="17.88671875" bestFit="1" customWidth="1"/>
    <col min="3" max="3" width="14.5546875" customWidth="1"/>
    <col min="4" max="4" width="1.109375" customWidth="1"/>
    <col min="6" max="9" width="10.5546875" bestFit="1" customWidth="1"/>
  </cols>
  <sheetData>
    <row r="1" spans="1:14" x14ac:dyDescent="0.3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4" ht="151.5" customHeight="1" thickBot="1" x14ac:dyDescent="0.35">
      <c r="A2" s="41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x14ac:dyDescent="0.3">
      <c r="A3" s="7" t="s">
        <v>32</v>
      </c>
    </row>
    <row r="4" spans="1:14" ht="15" thickBot="1" x14ac:dyDescent="0.35">
      <c r="A4" s="34" t="s">
        <v>25</v>
      </c>
    </row>
    <row r="5" spans="1:14" x14ac:dyDescent="0.3">
      <c r="N5" s="2" t="s">
        <v>25</v>
      </c>
    </row>
    <row r="6" spans="1:14" x14ac:dyDescent="0.3">
      <c r="A6" s="1" t="s">
        <v>9</v>
      </c>
      <c r="B6" s="1" t="s">
        <v>10</v>
      </c>
      <c r="N6" s="3" t="s">
        <v>26</v>
      </c>
    </row>
    <row r="7" spans="1:14" ht="2.25" customHeight="1" x14ac:dyDescent="0.3">
      <c r="A7" s="1"/>
      <c r="B7" s="1"/>
    </row>
    <row r="8" spans="1:14" ht="3.75" customHeight="1" x14ac:dyDescent="0.3">
      <c r="A8" s="1"/>
      <c r="B8" s="1"/>
    </row>
    <row r="9" spans="1:14" ht="43.2" x14ac:dyDescent="0.3">
      <c r="A9" t="s">
        <v>16</v>
      </c>
      <c r="C9" s="29" t="s">
        <v>60</v>
      </c>
      <c r="E9" s="1" t="s">
        <v>12</v>
      </c>
      <c r="F9" s="1" t="s">
        <v>11</v>
      </c>
      <c r="G9" s="1" t="s">
        <v>13</v>
      </c>
      <c r="H9" s="1" t="s">
        <v>14</v>
      </c>
      <c r="I9" s="1" t="s">
        <v>15</v>
      </c>
    </row>
    <row r="10" spans="1:14" x14ac:dyDescent="0.3">
      <c r="B10" t="s">
        <v>17</v>
      </c>
      <c r="C10" s="31">
        <v>0</v>
      </c>
      <c r="D10" s="6"/>
      <c r="E10" s="4" cm="1">
        <f t="array" ref="E10">_xlfn.IFS($C10=0,0,$C10=1,(_xlfn.IFS($A$4="Single Family",'SF Utility Allowances'!D3,$A$4="Multi-Family",'MF Utility Allowances'!D3)))</f>
        <v>0</v>
      </c>
      <c r="F10" s="4" cm="1">
        <f t="array" ref="F10">_xlfn.IFS($C10=0,0,$C10=1,(_xlfn.IFS($A$4="Single Family",'SF Utility Allowances'!E3,$A$4="Multi-Family",'MF Utility Allowances'!E3)))</f>
        <v>0</v>
      </c>
      <c r="G10" s="4" cm="1">
        <f t="array" ref="G10">_xlfn.IFS($C10=0,0,$C10=1,(_xlfn.IFS($A$4="Single Family",'SF Utility Allowances'!F3,$A$4="Multi-Family",'MF Utility Allowances'!F3)))</f>
        <v>0</v>
      </c>
      <c r="H10" s="4" cm="1">
        <f t="array" ref="H10">_xlfn.IFS($C10=0,0,$C10=1,(_xlfn.IFS($A$4="Single Family",'SF Utility Allowances'!G3,$A$4="Multi-Family",'MF Utility Allowances'!G3)))</f>
        <v>0</v>
      </c>
      <c r="I10" s="4" cm="1">
        <f t="array" ref="I10">_xlfn.IFS($C10=0,0,$C10=1,(_xlfn.IFS($A$4="Single Family",'SF Utility Allowances'!H3,$A$4="Multi-Family",'MF Utility Allowances'!H3)))</f>
        <v>0</v>
      </c>
    </row>
    <row r="11" spans="1:14" x14ac:dyDescent="0.3">
      <c r="B11" t="s">
        <v>18</v>
      </c>
      <c r="C11" s="31">
        <v>0</v>
      </c>
      <c r="D11" s="6"/>
      <c r="E11" s="4" cm="1">
        <f t="array" ref="E11">_xlfn.IFS($C11=0,0,$C11=1,(_xlfn.IFS($A$4="Single Family",'SF Utility Allowances'!D4,$A$4="Multi-Family",'MF Utility Allowances'!D4)))</f>
        <v>0</v>
      </c>
      <c r="F11" s="4" cm="1">
        <f t="array" ref="F11">_xlfn.IFS($C11=0,0,$C11=1,(_xlfn.IFS($A$4="Single Family",'SF Utility Allowances'!E4,$A$4="Multi-Family",'MF Utility Allowances'!E4)))</f>
        <v>0</v>
      </c>
      <c r="G11" s="4" cm="1">
        <f t="array" ref="G11">_xlfn.IFS($C11=0,0,$C11=1,(_xlfn.IFS($A$4="Single Family",'SF Utility Allowances'!F4,$A$4="Multi-Family",'MF Utility Allowances'!F4)))</f>
        <v>0</v>
      </c>
      <c r="H11" s="4" cm="1">
        <f t="array" ref="H11">_xlfn.IFS($C11=0,0,$C11=1,(_xlfn.IFS($A$4="Single Family",'SF Utility Allowances'!G4,$A$4="Multi-Family",'MF Utility Allowances'!G4)))</f>
        <v>0</v>
      </c>
      <c r="I11" s="4" cm="1">
        <f t="array" ref="I11">_xlfn.IFS($C11=0,0,$C11=1,(_xlfn.IFS($A$4="Single Family",'SF Utility Allowances'!H4,$A$4="Multi-Family",'MF Utility Allowances'!H4)))</f>
        <v>0</v>
      </c>
    </row>
    <row r="12" spans="1:14" x14ac:dyDescent="0.3">
      <c r="B12" t="s">
        <v>49</v>
      </c>
      <c r="C12" s="31">
        <v>0</v>
      </c>
      <c r="D12" s="6"/>
      <c r="E12" s="4" cm="1">
        <f t="array" ref="E12">_xlfn.IFS($C12=0,0,$C12=1,(_xlfn.IFS($A$4="Single Family",'SF Utility Allowances'!D5,$A$4="Multi-Family",'MF Utility Allowances'!D5)))</f>
        <v>0</v>
      </c>
      <c r="F12" s="4" cm="1">
        <f t="array" ref="F12">_xlfn.IFS($C12=0,0,$C12=1,(_xlfn.IFS($A$4="Single Family",'SF Utility Allowances'!E5,$A$4="Multi-Family",'MF Utility Allowances'!E5)))</f>
        <v>0</v>
      </c>
      <c r="G12" s="4" cm="1">
        <f t="array" ref="G12">_xlfn.IFS($C12=0,0,$C12=1,(_xlfn.IFS($A$4="Single Family",'SF Utility Allowances'!F5,$A$4="Multi-Family",'MF Utility Allowances'!F5)))</f>
        <v>0</v>
      </c>
      <c r="H12" s="4" cm="1">
        <f t="array" ref="H12">_xlfn.IFS($C12=0,0,$C12=1,(_xlfn.IFS($A$4="Single Family",'SF Utility Allowances'!G5,$A$4="Multi-Family",'MF Utility Allowances'!G5)))</f>
        <v>0</v>
      </c>
      <c r="I12" s="4" cm="1">
        <f t="array" ref="I12">_xlfn.IFS($C12=0,0,$C12=1,(_xlfn.IFS($A$4="Single Family",'SF Utility Allowances'!H5,$A$4="Multi-Family",'MF Utility Allowances'!H5)))</f>
        <v>0</v>
      </c>
    </row>
    <row r="13" spans="1:14" x14ac:dyDescent="0.3">
      <c r="B13" t="s">
        <v>50</v>
      </c>
      <c r="C13" s="31">
        <v>0</v>
      </c>
      <c r="D13" s="6"/>
      <c r="E13" s="4" cm="1">
        <f t="array" ref="E13">_xlfn.IFS($C13=0,0,$C13=1,(_xlfn.IFS($A$4="Single Family",'SF Utility Allowances'!D6,$A$4="Multi-Family",'MF Utility Allowances'!D6)))</f>
        <v>0</v>
      </c>
      <c r="F13" s="4" cm="1">
        <f t="array" ref="F13">_xlfn.IFS($C13=0,0,$C13=1,(_xlfn.IFS($A$4="Single Family",'SF Utility Allowances'!E6,$A$4="Multi-Family",'MF Utility Allowances'!E6)))</f>
        <v>0</v>
      </c>
      <c r="G13" s="4" cm="1">
        <f t="array" ref="G13">_xlfn.IFS($C13=0,0,$C13=1,(_xlfn.IFS($A$4="Single Family",'SF Utility Allowances'!F6,$A$4="Multi-Family",'MF Utility Allowances'!F6)))</f>
        <v>0</v>
      </c>
      <c r="H13" s="4" cm="1">
        <f t="array" ref="H13">_xlfn.IFS($C13=0,0,$C13=1,(_xlfn.IFS($A$4="Single Family",'SF Utility Allowances'!G6,$A$4="Multi-Family",'MF Utility Allowances'!G6)))</f>
        <v>0</v>
      </c>
      <c r="I13" s="4" cm="1">
        <f t="array" ref="I13">_xlfn.IFS($C13=0,0,$C13=1,(_xlfn.IFS($A$4="Single Family",'SF Utility Allowances'!H6,$A$4="Multi-Family",'MF Utility Allowances'!H6)))</f>
        <v>0</v>
      </c>
    </row>
    <row r="14" spans="1:14" x14ac:dyDescent="0.3">
      <c r="B14" t="s">
        <v>20</v>
      </c>
      <c r="C14" s="31">
        <v>0</v>
      </c>
      <c r="D14" s="6"/>
      <c r="E14" s="4" cm="1">
        <f t="array" ref="E14">_xlfn.IFS($C14=0,0,$C14=1,(_xlfn.IFS($A$4="Single Family",'SF Utility Allowances'!D7,$A$4="Multi-Family",'MF Utility Allowances'!D7)))</f>
        <v>0</v>
      </c>
      <c r="F14" s="4" cm="1">
        <f t="array" ref="F14">_xlfn.IFS($C14=0,0,$C14=1,(_xlfn.IFS($A$4="Single Family",'SF Utility Allowances'!E7,$A$4="Multi-Family",'MF Utility Allowances'!E7)))</f>
        <v>0</v>
      </c>
      <c r="G14" s="4" cm="1">
        <f t="array" ref="G14">_xlfn.IFS($C14=0,0,$C14=1,(_xlfn.IFS($A$4="Single Family",'SF Utility Allowances'!F7,$A$4="Multi-Family",'MF Utility Allowances'!F7)))</f>
        <v>0</v>
      </c>
      <c r="H14" s="4" cm="1">
        <f t="array" ref="H14">_xlfn.IFS($C14=0,0,$C14=1,(_xlfn.IFS($A$4="Single Family",'SF Utility Allowances'!G7,$A$4="Multi-Family",'MF Utility Allowances'!G7)))</f>
        <v>0</v>
      </c>
      <c r="I14" s="4" cm="1">
        <f t="array" ref="I14">_xlfn.IFS($C14=0,0,$C14=1,(_xlfn.IFS($A$4="Single Family",'SF Utility Allowances'!H7,$A$4="Multi-Family",'MF Utility Allowances'!H7)))</f>
        <v>0</v>
      </c>
    </row>
    <row r="15" spans="1:14" x14ac:dyDescent="0.3">
      <c r="B15" t="s">
        <v>57</v>
      </c>
      <c r="C15" s="31">
        <v>0</v>
      </c>
      <c r="D15" s="6"/>
      <c r="E15" s="4" cm="1">
        <f t="array" ref="E15">_xlfn.IFS($C15=0,0,$C15=1,(_xlfn.IFS($A$4="Single Family",'SF Utility Allowances'!D8,$A$4="Multi-Family",'MF Utility Allowances'!D8)))</f>
        <v>0</v>
      </c>
      <c r="F15" s="4" cm="1">
        <f t="array" ref="F15">_xlfn.IFS($C15=0,0,$C15=1,(_xlfn.IFS($A$4="Single Family",'SF Utility Allowances'!E8,$A$4="Multi-Family",'MF Utility Allowances'!E8)))</f>
        <v>0</v>
      </c>
      <c r="G15" s="4" cm="1">
        <f t="array" ref="G15">_xlfn.IFS($C15=0,0,$C15=1,(_xlfn.IFS($A$4="Single Family",'SF Utility Allowances'!F8,$A$4="Multi-Family",'MF Utility Allowances'!F8)))</f>
        <v>0</v>
      </c>
      <c r="H15" s="4" cm="1">
        <f t="array" ref="H15">_xlfn.IFS($C15=0,0,$C15=1,(_xlfn.IFS($A$4="Single Family",'SF Utility Allowances'!G8,$A$4="Multi-Family",'MF Utility Allowances'!G8)))</f>
        <v>0</v>
      </c>
      <c r="I15" s="4" cm="1">
        <f t="array" ref="I15">_xlfn.IFS($C15=0,0,$C15=1,(_xlfn.IFS($A$4="Single Family",'SF Utility Allowances'!H8,$A$4="Multi-Family",'MF Utility Allowances'!H8)))</f>
        <v>0</v>
      </c>
    </row>
    <row r="16" spans="1:14" x14ac:dyDescent="0.3">
      <c r="B16" t="s">
        <v>58</v>
      </c>
      <c r="C16" s="32">
        <v>0</v>
      </c>
      <c r="E16" s="4" cm="1">
        <f t="array" ref="E16">_xlfn.IFS($C16=0,0,$C16=1,(_xlfn.IFS($A$4="Single Family",'SF Utility Allowances'!D9,$A$4="Multi-Family",'MF Utility Allowances'!D9)))</f>
        <v>0</v>
      </c>
      <c r="F16" s="4" cm="1">
        <f t="array" ref="F16">_xlfn.IFS($C16=0,0,$C16=1,(_xlfn.IFS($A$4="Single Family",'SF Utility Allowances'!E9,$A$4="Multi-Family",'MF Utility Allowances'!E9)))</f>
        <v>0</v>
      </c>
      <c r="G16" s="4" cm="1">
        <f t="array" ref="G16">_xlfn.IFS($C16=0,0,$C16=1,(_xlfn.IFS($A$4="Single Family",'SF Utility Allowances'!F9,$A$4="Multi-Family",'MF Utility Allowances'!F9)))</f>
        <v>0</v>
      </c>
      <c r="H16" s="4" cm="1">
        <f t="array" ref="H16">_xlfn.IFS($C16=0,0,$C16=1,(_xlfn.IFS($A$4="Single Family",'SF Utility Allowances'!G9,$A$4="Multi-Family",'MF Utility Allowances'!G9)))</f>
        <v>0</v>
      </c>
      <c r="I16" s="4" cm="1">
        <f t="array" ref="I16">_xlfn.IFS($C16=0,0,$C16=1,(_xlfn.IFS($A$4="Single Family",'SF Utility Allowances'!H9,$A$4="Multi-Family",'MF Utility Allowances'!H9)))</f>
        <v>0</v>
      </c>
    </row>
    <row r="17" spans="1:9" x14ac:dyDescent="0.3">
      <c r="A17" t="s">
        <v>21</v>
      </c>
      <c r="B17" t="s">
        <v>17</v>
      </c>
      <c r="C17" s="31">
        <v>0</v>
      </c>
      <c r="D17" s="6"/>
      <c r="E17" s="4" cm="1">
        <f t="array" ref="E17">_xlfn.IFS($C17=0,0,$C17=1,(_xlfn.IFS($A$4="Single Family",'SF Utility Allowances'!D10,$A$4="Multi-Family",'MF Utility Allowances'!D10)))</f>
        <v>0</v>
      </c>
      <c r="F17" s="4" cm="1">
        <f t="array" ref="F17">_xlfn.IFS($C17=0,0,$C17=1,(_xlfn.IFS($A$4="Single Family",'SF Utility Allowances'!E10,$A$4="Multi-Family",'MF Utility Allowances'!E10)))</f>
        <v>0</v>
      </c>
      <c r="G17" s="4" cm="1">
        <f t="array" ref="G17">_xlfn.IFS($C17=0,0,$C17=1,(_xlfn.IFS($A$4="Single Family",'SF Utility Allowances'!F10,$A$4="Multi-Family",'MF Utility Allowances'!F10)))</f>
        <v>0</v>
      </c>
      <c r="H17" s="4" cm="1">
        <f t="array" ref="H17">_xlfn.IFS($C17=0,0,$C17=1,(_xlfn.IFS($A$4="Single Family",'SF Utility Allowances'!G10,$A$4="Multi-Family",'MF Utility Allowances'!G10)))</f>
        <v>0</v>
      </c>
      <c r="I17" s="4" cm="1">
        <f t="array" ref="I17">_xlfn.IFS($C17=0,0,$C17=1,(_xlfn.IFS($A$4="Single Family",'SF Utility Allowances'!H10,$A$4="Multi-Family",'MF Utility Allowances'!H10)))</f>
        <v>0</v>
      </c>
    </row>
    <row r="18" spans="1:9" x14ac:dyDescent="0.3">
      <c r="B18" t="s">
        <v>18</v>
      </c>
      <c r="C18" s="31">
        <v>0</v>
      </c>
      <c r="D18" s="6"/>
      <c r="E18" s="4" cm="1">
        <f t="array" ref="E18">_xlfn.IFS($C18=0,0,$C18=1,(_xlfn.IFS($A$4="Single Family",'SF Utility Allowances'!D11,$A$4="Multi-Family",'MF Utility Allowances'!D11)))</f>
        <v>0</v>
      </c>
      <c r="F18" s="4" cm="1">
        <f t="array" ref="F18">_xlfn.IFS($C18=0,0,$C18=1,(_xlfn.IFS($A$4="Single Family",'SF Utility Allowances'!E11,$A$4="Multi-Family",'MF Utility Allowances'!E11)))</f>
        <v>0</v>
      </c>
      <c r="G18" s="4" cm="1">
        <f t="array" ref="G18">_xlfn.IFS($C18=0,0,$C18=1,(_xlfn.IFS($A$4="Single Family",'SF Utility Allowances'!F11,$A$4="Multi-Family",'MF Utility Allowances'!F11)))</f>
        <v>0</v>
      </c>
      <c r="H18" s="4" cm="1">
        <f t="array" ref="H18">_xlfn.IFS($C18=0,0,$C18=1,(_xlfn.IFS($A$4="Single Family",'SF Utility Allowances'!G11,$A$4="Multi-Family",'MF Utility Allowances'!G11)))</f>
        <v>0</v>
      </c>
      <c r="I18" s="4" cm="1">
        <f t="array" ref="I18">_xlfn.IFS($C18=0,0,$C18=1,(_xlfn.IFS($A$4="Single Family",'SF Utility Allowances'!H11,$A$4="Multi-Family",'MF Utility Allowances'!H11)))</f>
        <v>0</v>
      </c>
    </row>
    <row r="19" spans="1:9" x14ac:dyDescent="0.3">
      <c r="B19" t="s">
        <v>19</v>
      </c>
      <c r="C19" s="31">
        <v>0</v>
      </c>
      <c r="D19" s="6"/>
      <c r="E19" s="4" cm="1">
        <f t="array" ref="E19">_xlfn.IFS($C19=0,0,$C19=1,(_xlfn.IFS($A$4="Single Family",'SF Utility Allowances'!D12,$A$4="Multi-Family",'MF Utility Allowances'!D12)))</f>
        <v>0</v>
      </c>
      <c r="F19" s="4" cm="1">
        <f t="array" ref="F19">_xlfn.IFS($C19=0,0,$C19=1,(_xlfn.IFS($A$4="Single Family",'SF Utility Allowances'!E12,$A$4="Multi-Family",'MF Utility Allowances'!E12)))</f>
        <v>0</v>
      </c>
      <c r="G19" s="4" cm="1">
        <f t="array" ref="G19">_xlfn.IFS($C19=0,0,$C19=1,(_xlfn.IFS($A$4="Single Family",'SF Utility Allowances'!F12,$A$4="Multi-Family",'MF Utility Allowances'!F12)))</f>
        <v>0</v>
      </c>
      <c r="H19" s="4" cm="1">
        <f t="array" ref="H19">_xlfn.IFS($C19=0,0,$C19=1,(_xlfn.IFS($A$4="Single Family",'SF Utility Allowances'!G12,$A$4="Multi-Family",'MF Utility Allowances'!G12)))</f>
        <v>0</v>
      </c>
      <c r="I19" s="4" cm="1">
        <f t="array" ref="I19">_xlfn.IFS($C19=0,0,$C19=1,(_xlfn.IFS($A$4="Single Family",'SF Utility Allowances'!H12,$A$4="Multi-Family",'MF Utility Allowances'!H12)))</f>
        <v>0</v>
      </c>
    </row>
    <row r="20" spans="1:9" x14ac:dyDescent="0.3">
      <c r="A20" t="s">
        <v>22</v>
      </c>
      <c r="C20" s="17"/>
    </row>
    <row r="21" spans="1:9" x14ac:dyDescent="0.3">
      <c r="B21" t="s">
        <v>17</v>
      </c>
      <c r="C21" s="31">
        <v>0</v>
      </c>
      <c r="D21" s="6"/>
      <c r="E21" s="4" cm="1">
        <f t="array" ref="E21">_xlfn.IFS($C21=0,0,$C21=1,(_xlfn.IFS($A$4="Single Family",'SF Utility Allowances'!D14,$A$4="Multi-Family",'MF Utility Allowances'!D14)))</f>
        <v>0</v>
      </c>
      <c r="F21" s="4" cm="1">
        <f t="array" ref="F21">_xlfn.IFS($C21=0,0,$C21=1,(_xlfn.IFS($A$4="Single Family",'SF Utility Allowances'!E14,$A$4="Multi-Family",'MF Utility Allowances'!E14)))</f>
        <v>0</v>
      </c>
      <c r="G21" s="4" cm="1">
        <f t="array" ref="G21">_xlfn.IFS($C21=0,0,$C21=1,(_xlfn.IFS($A$4="Single Family",'SF Utility Allowances'!F14,$A$4="Multi-Family",'MF Utility Allowances'!F14)))</f>
        <v>0</v>
      </c>
      <c r="H21" s="4" cm="1">
        <f t="array" ref="H21">_xlfn.IFS($C21=0,0,$C21=1,(_xlfn.IFS($A$4="Single Family",'SF Utility Allowances'!G14,$A$4="Multi-Family",'MF Utility Allowances'!G14)))</f>
        <v>0</v>
      </c>
      <c r="I21" s="4" cm="1">
        <f t="array" ref="I21">_xlfn.IFS($C21=0,0,$C21=1,(_xlfn.IFS($A$4="Single Family",'SF Utility Allowances'!H14,$A$4="Multi-Family",'MF Utility Allowances'!H14)))</f>
        <v>0</v>
      </c>
    </row>
    <row r="22" spans="1:9" x14ac:dyDescent="0.3">
      <c r="B22" t="s">
        <v>18</v>
      </c>
      <c r="C22" s="31">
        <v>0</v>
      </c>
      <c r="D22" s="6"/>
      <c r="E22" s="4" cm="1">
        <f t="array" ref="E22">_xlfn.IFS($C22=0,0,$C22=1,(_xlfn.IFS($A$4="Single Family",'SF Utility Allowances'!D15,$A$4="Multi-Family",'MF Utility Allowances'!D15)))</f>
        <v>0</v>
      </c>
      <c r="F22" s="4" cm="1">
        <f t="array" ref="F22">_xlfn.IFS($C22=0,0,$C22=1,(_xlfn.IFS($A$4="Single Family",'SF Utility Allowances'!E15,$A$4="Multi-Family",'MF Utility Allowances'!E15)))</f>
        <v>0</v>
      </c>
      <c r="G22" s="4" cm="1">
        <f t="array" ref="G22">_xlfn.IFS($C22=0,0,$C22=1,(_xlfn.IFS($A$4="Single Family",'SF Utility Allowances'!F15,$A$4="Multi-Family",'MF Utility Allowances'!F15)))</f>
        <v>0</v>
      </c>
      <c r="H22" s="4" cm="1">
        <f t="array" ref="H22">_xlfn.IFS($C22=0,0,$C22=1,(_xlfn.IFS($A$4="Single Family",'SF Utility Allowances'!G15,$A$4="Multi-Family",'MF Utility Allowances'!G15)))</f>
        <v>0</v>
      </c>
      <c r="I22" s="4" cm="1">
        <f t="array" ref="I22">_xlfn.IFS($C22=0,0,$C22=1,(_xlfn.IFS($A$4="Single Family",'SF Utility Allowances'!H15,$A$4="Multi-Family",'MF Utility Allowances'!H15)))</f>
        <v>0</v>
      </c>
    </row>
    <row r="23" spans="1:9" x14ac:dyDescent="0.3">
      <c r="B23" t="s">
        <v>19</v>
      </c>
      <c r="C23" s="31">
        <v>0</v>
      </c>
      <c r="D23" s="6"/>
      <c r="E23" s="4" cm="1">
        <f t="array" ref="E23">_xlfn.IFS($C23=0,0,$C23=1,(_xlfn.IFS($A$4="Single Family",'SF Utility Allowances'!D16,$A$4="Multi-Family",'MF Utility Allowances'!D16)))</f>
        <v>0</v>
      </c>
      <c r="F23" s="4" cm="1">
        <f t="array" ref="F23">_xlfn.IFS($C23=0,0,$C23=1,(_xlfn.IFS($A$4="Single Family",'SF Utility Allowances'!E16,$A$4="Multi-Family",'MF Utility Allowances'!E16)))</f>
        <v>0</v>
      </c>
      <c r="G23" s="4" cm="1">
        <f t="array" ref="G23">_xlfn.IFS($C23=0,0,$C23=1,(_xlfn.IFS($A$4="Single Family",'SF Utility Allowances'!F16,$A$4="Multi-Family",'MF Utility Allowances'!F16)))</f>
        <v>0</v>
      </c>
      <c r="H23" s="4" cm="1">
        <f t="array" ref="H23">_xlfn.IFS($C23=0,0,$C23=1,(_xlfn.IFS($A$4="Single Family",'SF Utility Allowances'!G16,$A$4="Multi-Family",'MF Utility Allowances'!G16)))</f>
        <v>0</v>
      </c>
      <c r="I23" s="4" cm="1">
        <f t="array" ref="I23">_xlfn.IFS($C23=0,0,$C23=1,(_xlfn.IFS($A$4="Single Family",'SF Utility Allowances'!H16,$A$4="Multi-Family",'MF Utility Allowances'!H16)))</f>
        <v>0</v>
      </c>
    </row>
    <row r="24" spans="1:9" x14ac:dyDescent="0.3">
      <c r="B24" t="s">
        <v>20</v>
      </c>
      <c r="C24" s="31">
        <v>0</v>
      </c>
      <c r="D24" s="6"/>
      <c r="E24" s="4" cm="1">
        <f t="array" ref="E24">_xlfn.IFS($C24=0,0,$C24=1,(_xlfn.IFS($A$4="Single Family",'SF Utility Allowances'!D17,$A$4="Multi-Family",'MF Utility Allowances'!D17)))</f>
        <v>0</v>
      </c>
      <c r="F24" s="4" cm="1">
        <f t="array" ref="F24">_xlfn.IFS($C24=0,0,$C24=1,(_xlfn.IFS($A$4="Single Family",'SF Utility Allowances'!E17,$A$4="Multi-Family",'MF Utility Allowances'!E17)))</f>
        <v>0</v>
      </c>
      <c r="G24" s="4" cm="1">
        <f t="array" ref="G24">_xlfn.IFS($C24=0,0,$C24=1,(_xlfn.IFS($A$4="Single Family",'SF Utility Allowances'!F17,$A$4="Multi-Family",'MF Utility Allowances'!F17)))</f>
        <v>0</v>
      </c>
      <c r="H24" s="4" cm="1">
        <f t="array" ref="H24">_xlfn.IFS($C24=0,0,$C24=1,(_xlfn.IFS($A$4="Single Family",'SF Utility Allowances'!G17,$A$4="Multi-Family",'MF Utility Allowances'!G17)))</f>
        <v>0</v>
      </c>
      <c r="I24" s="4" cm="1">
        <f t="array" ref="I24">_xlfn.IFS($C24=0,0,$C24=1,(_xlfn.IFS($A$4="Single Family",'SF Utility Allowances'!H17,$A$4="Multi-Family",'MF Utility Allowances'!H17)))</f>
        <v>0</v>
      </c>
    </row>
    <row r="25" spans="1:9" x14ac:dyDescent="0.3">
      <c r="C25" s="17"/>
    </row>
    <row r="26" spans="1:9" x14ac:dyDescent="0.3">
      <c r="A26" t="s">
        <v>24</v>
      </c>
      <c r="C26" s="33">
        <v>0</v>
      </c>
      <c r="D26" s="6"/>
      <c r="E26" s="5" cm="1">
        <f t="array" ref="E26">_xlfn.IFS($C26=0,0,$C26=1,(_xlfn.IFS($A$4="Single Family",'SF Utility Allowances'!D19,$A$4="Multi-Family",'MF Utility Allowances'!D19)))</f>
        <v>0</v>
      </c>
      <c r="F26" s="5" cm="1">
        <f t="array" ref="F26">_xlfn.IFS($C26=0,0,$C26=1,(_xlfn.IFS($A$4="Single Family",'SF Utility Allowances'!E19,$A$4="Multi-Family",'MF Utility Allowances'!E19)))</f>
        <v>0</v>
      </c>
      <c r="G26" s="5" cm="1">
        <f t="array" ref="G26">_xlfn.IFS($C26=0,0,$C26=1,(_xlfn.IFS($A$4="Single Family",'SF Utility Allowances'!F19,$A$4="Multi-Family",'MF Utility Allowances'!F19)))</f>
        <v>0</v>
      </c>
      <c r="H26" s="5" cm="1">
        <f t="array" ref="H26">_xlfn.IFS($C26=0,0,$C26=1,(_xlfn.IFS($A$4="Single Family",'SF Utility Allowances'!G19,$A$4="Multi-Family",'MF Utility Allowances'!G19)))</f>
        <v>0</v>
      </c>
      <c r="I26" s="5" cm="1">
        <f t="array" ref="I26">_xlfn.IFS($C26=0,0,$C26=1,(_xlfn.IFS($A$4="Single Family",'SF Utility Allowances'!H19,$A$4="Multi-Family",'MF Utility Allowances'!H19)))</f>
        <v>0</v>
      </c>
    </row>
    <row r="27" spans="1:9" x14ac:dyDescent="0.3">
      <c r="C27" s="30"/>
      <c r="E27" s="9"/>
      <c r="F27" s="9"/>
      <c r="G27" s="9"/>
      <c r="H27" s="9"/>
      <c r="I27" s="9"/>
    </row>
    <row r="28" spans="1:9" x14ac:dyDescent="0.3">
      <c r="A28" t="s">
        <v>52</v>
      </c>
      <c r="C28" s="31">
        <v>0</v>
      </c>
      <c r="D28" s="6"/>
      <c r="E28" s="4" cm="1">
        <f t="array" ref="E28">_xlfn.IFS($C28=0,0,$C28=1,(_xlfn.IFS($A$4="Single Family",'SF Utility Allowances'!D21,$A$4="Multi-Family",'MF Utility Allowances'!D21)))</f>
        <v>0</v>
      </c>
      <c r="F28" s="4" cm="1">
        <f t="array" ref="F28">_xlfn.IFS($C28=0,0,$C28=1,(_xlfn.IFS($A$4="Single Family",'SF Utility Allowances'!E21,$A$4="Multi-Family",'MF Utility Allowances'!E21)))</f>
        <v>0</v>
      </c>
      <c r="G28" s="4" cm="1">
        <f t="array" ref="G28">_xlfn.IFS($C28=0,0,$C28=1,(_xlfn.IFS($A$4="Single Family",'SF Utility Allowances'!F21,$A$4="Multi-Family",'MF Utility Allowances'!F21)))</f>
        <v>0</v>
      </c>
      <c r="H28" s="4" cm="1">
        <f t="array" ref="H28">_xlfn.IFS($C28=0,0,$C28=1,(_xlfn.IFS($A$4="Single Family",'SF Utility Allowances'!G21,$A$4="Multi-Family",'MF Utility Allowances'!G21)))</f>
        <v>0</v>
      </c>
      <c r="I28" s="4" cm="1">
        <f t="array" ref="I28">_xlfn.IFS($C28=0,0,$C28=1,(_xlfn.IFS($A$4="Single Family",'SF Utility Allowances'!H21,$A$4="Multi-Family",'MF Utility Allowances'!H21)))</f>
        <v>0</v>
      </c>
    </row>
    <row r="29" spans="1:9" x14ac:dyDescent="0.3">
      <c r="C29" s="17"/>
    </row>
    <row r="30" spans="1:9" x14ac:dyDescent="0.3">
      <c r="A30" t="s">
        <v>23</v>
      </c>
      <c r="C30" s="31">
        <v>0</v>
      </c>
      <c r="D30" s="6"/>
      <c r="E30" s="4" cm="1">
        <f t="array" ref="E30">_xlfn.IFS($C30=0,0,$C30=1,(_xlfn.IFS($A$4="Single Family",'SF Utility Allowances'!D23,$A$4="Multi-Family",'MF Utility Allowances'!D23)))</f>
        <v>0</v>
      </c>
      <c r="F30" s="4" cm="1">
        <f t="array" ref="F30">_xlfn.IFS($C30=0,0,$C30=1,(_xlfn.IFS($A$4="Single Family",'SF Utility Allowances'!E23,$A$4="Multi-Family",'MF Utility Allowances'!E23)))</f>
        <v>0</v>
      </c>
      <c r="G30" s="4" cm="1">
        <f t="array" ref="G30">_xlfn.IFS($C30=0,0,$C30=1,(_xlfn.IFS($A$4="Single Family",'SF Utility Allowances'!F23,$A$4="Multi-Family",'MF Utility Allowances'!F23)))</f>
        <v>0</v>
      </c>
      <c r="H30" s="4" cm="1">
        <f t="array" ref="H30">_xlfn.IFS($C30=0,0,$C30=1,(_xlfn.IFS($A$4="Single Family",'SF Utility Allowances'!G23,$A$4="Multi-Family",'MF Utility Allowances'!G23)))</f>
        <v>0</v>
      </c>
      <c r="I30" s="4" cm="1">
        <f t="array" ref="I30">_xlfn.IFS($C30=0,0,$C30=1,(_xlfn.IFS($A$4="Single Family",'SF Utility Allowances'!H23,$A$4="Multi-Family",'MF Utility Allowances'!H23)))</f>
        <v>0</v>
      </c>
    </row>
    <row r="32" spans="1:9" x14ac:dyDescent="0.3">
      <c r="E32" s="1" t="s">
        <v>12</v>
      </c>
      <c r="F32" s="1" t="s">
        <v>11</v>
      </c>
      <c r="G32" s="1" t="s">
        <v>13</v>
      </c>
      <c r="H32" s="1" t="s">
        <v>14</v>
      </c>
      <c r="I32" s="1" t="s">
        <v>15</v>
      </c>
    </row>
    <row r="33" spans="1:9" x14ac:dyDescent="0.3">
      <c r="A33" s="42" t="s">
        <v>33</v>
      </c>
      <c r="B33" s="42"/>
      <c r="C33" s="42"/>
      <c r="D33" s="8"/>
      <c r="E33" s="22">
        <f>SUM(E10:E30)</f>
        <v>0</v>
      </c>
      <c r="F33" s="22">
        <f t="shared" ref="F33:I33" si="0">SUM(F10:F30)</f>
        <v>0</v>
      </c>
      <c r="G33" s="22">
        <f t="shared" si="0"/>
        <v>0</v>
      </c>
      <c r="H33" s="22">
        <f t="shared" si="0"/>
        <v>0</v>
      </c>
      <c r="I33" s="22">
        <f t="shared" si="0"/>
        <v>0</v>
      </c>
    </row>
  </sheetData>
  <sheetProtection selectLockedCells="1"/>
  <mergeCells count="3">
    <mergeCell ref="A1:K1"/>
    <mergeCell ref="A2:K2"/>
    <mergeCell ref="A33:C33"/>
  </mergeCells>
  <dataValidations count="1">
    <dataValidation type="list" allowBlank="1" showErrorMessage="1" promptTitle="Housing Type" prompt="Selecdt One" sqref="A4" xr:uid="{C51D8C00-453D-426D-B3CF-6AA644144F3A}">
      <formula1>N5:N6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0821-BCBB-4064-A72E-79BB14C17C62}">
  <dimension ref="A1:I22"/>
  <sheetViews>
    <sheetView showGridLines="0" tabSelected="1" zoomScale="94" zoomScaleNormal="130" workbookViewId="0">
      <selection activeCell="K13" sqref="K13"/>
    </sheetView>
  </sheetViews>
  <sheetFormatPr defaultRowHeight="14.4" x14ac:dyDescent="0.3"/>
  <cols>
    <col min="1" max="1" width="34.88671875" bestFit="1" customWidth="1"/>
    <col min="2" max="2" width="40.5546875" customWidth="1"/>
    <col min="3" max="7" width="12" customWidth="1"/>
  </cols>
  <sheetData>
    <row r="1" spans="1:9" x14ac:dyDescent="0.3">
      <c r="A1" s="45" t="s">
        <v>34</v>
      </c>
      <c r="B1" s="45"/>
      <c r="C1" s="45"/>
      <c r="D1" s="45"/>
      <c r="E1" s="45"/>
      <c r="F1" s="45"/>
      <c r="G1" s="45"/>
    </row>
    <row r="2" spans="1:9" x14ac:dyDescent="0.3">
      <c r="A2" s="45"/>
      <c r="B2" s="45"/>
      <c r="C2" s="45"/>
      <c r="D2" s="45"/>
      <c r="E2" s="45"/>
      <c r="F2" s="45"/>
      <c r="G2" s="45"/>
    </row>
    <row r="3" spans="1:9" x14ac:dyDescent="0.3">
      <c r="A3" s="43" t="s">
        <v>54</v>
      </c>
      <c r="B3" s="44"/>
      <c r="C3" s="11" t="s">
        <v>61</v>
      </c>
      <c r="D3" s="11"/>
      <c r="E3" s="11"/>
      <c r="F3" s="11"/>
      <c r="G3" s="12"/>
    </row>
    <row r="4" spans="1:9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</row>
    <row r="5" spans="1:9" x14ac:dyDescent="0.3">
      <c r="A5" t="s">
        <v>35</v>
      </c>
      <c r="B5" s="13" t="s">
        <v>7</v>
      </c>
      <c r="C5" s="14">
        <f>_xlfn.XLOOKUP(HUD_Calc[[#This Row],[FMR Area Name]],Base_Rate[HUD FMR Area Name],Base_Rate[0 Bedroom])-TD_0BR</f>
        <v>1096</v>
      </c>
      <c r="D5" s="14">
        <f>_xlfn.XLOOKUP(HUD_Calc[[#This Row],[FMR Area Name]],Base_Rate[HUD FMR Area Name],Base_Rate[1 Bedroom])-TD_1BR</f>
        <v>1103</v>
      </c>
      <c r="E5" s="14">
        <f>_xlfn.XLOOKUP(HUD_Calc[[#This Row],[FMR Area Name]],Base_Rate[HUD FMR Area Name],Base_Rate[2 Bedroom])-TD_2BR</f>
        <v>1410</v>
      </c>
      <c r="F5" s="14">
        <f>_xlfn.XLOOKUP(HUD_Calc[[#This Row],[FMR Area Name]],Base_Rate[HUD FMR Area Name],Base_Rate[3 Bedroom])-TD_3BR</f>
        <v>1760</v>
      </c>
      <c r="G5" s="14">
        <f>_xlfn.XLOOKUP(HUD_Calc[[#This Row],[FMR Area Name]],Base_Rate[HUD FMR Area Name],Base_Rate[4 Bedroom])-TD_4BR</f>
        <v>1995</v>
      </c>
    </row>
    <row r="6" spans="1:9" x14ac:dyDescent="0.3">
      <c r="A6" t="s">
        <v>36</v>
      </c>
      <c r="B6" s="13" t="s">
        <v>7</v>
      </c>
      <c r="C6" s="14">
        <f>_xlfn.XLOOKUP(HUD_Calc[[#This Row],[FMR Area Name]],Base_Rate[HUD FMR Area Name],Base_Rate[0 Bedroom])-TD_0BR</f>
        <v>936</v>
      </c>
      <c r="D6" s="14">
        <f>_xlfn.XLOOKUP(HUD_Calc[[#This Row],[FMR Area Name]],Base_Rate[HUD FMR Area Name],Base_Rate[1 Bedroom])-TD_1BR</f>
        <v>1069</v>
      </c>
      <c r="E6" s="14">
        <f>_xlfn.XLOOKUP(HUD_Calc[[#This Row],[FMR Area Name]],Base_Rate[HUD FMR Area Name],Base_Rate[2 Bedroom])-TD_2BR</f>
        <v>1225</v>
      </c>
      <c r="F6" s="14">
        <f>_xlfn.XLOOKUP(HUD_Calc[[#This Row],[FMR Area Name]],Base_Rate[HUD FMR Area Name],Base_Rate[3 Bedroom])-TD_3BR</f>
        <v>1709</v>
      </c>
      <c r="G6" s="14">
        <f>_xlfn.XLOOKUP(HUD_Calc[[#This Row],[FMR Area Name]],Base_Rate[HUD FMR Area Name],Base_Rate[4 Bedroom])-TD_4BR</f>
        <v>1986</v>
      </c>
    </row>
    <row r="7" spans="1:9" x14ac:dyDescent="0.3">
      <c r="A7" t="s">
        <v>37</v>
      </c>
      <c r="B7" s="13" t="s">
        <v>7</v>
      </c>
      <c r="C7" s="14">
        <f>_xlfn.XLOOKUP(HUD_Calc[[#This Row],[FMR Area Name]],Base_Rate[HUD FMR Area Name],Base_Rate[0 Bedroom])-TD_0BR</f>
        <v>905</v>
      </c>
      <c r="D7" s="14">
        <f>_xlfn.XLOOKUP(HUD_Calc[[#This Row],[FMR Area Name]],Base_Rate[HUD FMR Area Name],Base_Rate[1 Bedroom])-TD_1BR</f>
        <v>909</v>
      </c>
      <c r="E7" s="14">
        <f>_xlfn.XLOOKUP(HUD_Calc[[#This Row],[FMR Area Name]],Base_Rate[HUD FMR Area Name],Base_Rate[2 Bedroom])-TD_2BR</f>
        <v>1092</v>
      </c>
      <c r="F7" s="14">
        <f>_xlfn.XLOOKUP(HUD_Calc[[#This Row],[FMR Area Name]],Base_Rate[HUD FMR Area Name],Base_Rate[3 Bedroom])-TD_3BR</f>
        <v>1471</v>
      </c>
      <c r="G7" s="14">
        <f>_xlfn.XLOOKUP(HUD_Calc[[#This Row],[FMR Area Name]],Base_Rate[HUD FMR Area Name],Base_Rate[4 Bedroom])-TD_4BR</f>
        <v>1561</v>
      </c>
    </row>
    <row r="8" spans="1:9" ht="72" x14ac:dyDescent="0.3">
      <c r="A8" s="15" t="s">
        <v>30</v>
      </c>
      <c r="B8" s="13" t="s">
        <v>8</v>
      </c>
      <c r="C8" s="16">
        <f>_xlfn.XLOOKUP(HUD_Calc[[#This Row],[FMR Area Name]],Base_Rate[HUD FMR Area Name],Base_Rate[0 Bedroom])-TD_0BR</f>
        <v>1380</v>
      </c>
      <c r="D8" s="16">
        <f>_xlfn.XLOOKUP(HUD_Calc[[#This Row],[FMR Area Name]],Base_Rate[HUD FMR Area Name],Base_Rate[1 Bedroom])-TD_1BR</f>
        <v>1476</v>
      </c>
      <c r="E8" s="16">
        <f>_xlfn.XLOOKUP(HUD_Calc[[#This Row],[FMR Area Name]],Base_Rate[HUD FMR Area Name],Base_Rate[2 Bedroom])-TD_2BR</f>
        <v>1936</v>
      </c>
      <c r="F8" s="16">
        <f>_xlfn.XLOOKUP(HUD_Calc[[#This Row],[FMR Area Name]],Base_Rate[HUD FMR Area Name],Base_Rate[3 Bedroom])-TD_3BR</f>
        <v>2491</v>
      </c>
      <c r="G8" s="16">
        <f>_xlfn.XLOOKUP(HUD_Calc[[#This Row],[FMR Area Name]],Base_Rate[HUD FMR Area Name],Base_Rate[4 Bedroom])-TD_4BR</f>
        <v>2567</v>
      </c>
      <c r="I8" s="1"/>
    </row>
    <row r="9" spans="1:9" x14ac:dyDescent="0.3">
      <c r="A9" t="s">
        <v>38</v>
      </c>
      <c r="B9" s="13" t="s">
        <v>7</v>
      </c>
      <c r="C9" s="14">
        <f>_xlfn.XLOOKUP(HUD_Calc[[#This Row],[FMR Area Name]],Base_Rate[HUD FMR Area Name],Base_Rate[0 Bedroom])-TD_0BR</f>
        <v>1380</v>
      </c>
      <c r="D9" s="14">
        <f>_xlfn.XLOOKUP(HUD_Calc[[#This Row],[FMR Area Name]],Base_Rate[HUD FMR Area Name],Base_Rate[1 Bedroom])-TD_1BR</f>
        <v>1476</v>
      </c>
      <c r="E9" s="14">
        <f>_xlfn.XLOOKUP(HUD_Calc[[#This Row],[FMR Area Name]],Base_Rate[HUD FMR Area Name],Base_Rate[2 Bedroom])-TD_2BR</f>
        <v>1936</v>
      </c>
      <c r="F9" s="14">
        <f>_xlfn.XLOOKUP(HUD_Calc[[#This Row],[FMR Area Name]],Base_Rate[HUD FMR Area Name],Base_Rate[3 Bedroom])-TD_3BR</f>
        <v>2491</v>
      </c>
      <c r="G9" s="14">
        <f>_xlfn.XLOOKUP(HUD_Calc[[#This Row],[FMR Area Name]],Base_Rate[HUD FMR Area Name],Base_Rate[4 Bedroom])-TD_4BR</f>
        <v>2567</v>
      </c>
    </row>
    <row r="10" spans="1:9" x14ac:dyDescent="0.3">
      <c r="A10" t="s">
        <v>39</v>
      </c>
      <c r="B10" s="13" t="s">
        <v>7</v>
      </c>
      <c r="C10" s="14">
        <f>_xlfn.XLOOKUP(HUD_Calc[[#This Row],[FMR Area Name]],Base_Rate[HUD FMR Area Name],Base_Rate[0 Bedroom])-TD_0BR</f>
        <v>823</v>
      </c>
      <c r="D10" s="14">
        <f>_xlfn.XLOOKUP(HUD_Calc[[#This Row],[FMR Area Name]],Base_Rate[HUD FMR Area Name],Base_Rate[1 Bedroom])-TD_1BR</f>
        <v>854</v>
      </c>
      <c r="E10" s="14">
        <f>_xlfn.XLOOKUP(HUD_Calc[[#This Row],[FMR Area Name]],Base_Rate[HUD FMR Area Name],Base_Rate[2 Bedroom])-TD_2BR</f>
        <v>946</v>
      </c>
      <c r="F10" s="14">
        <f>_xlfn.XLOOKUP(HUD_Calc[[#This Row],[FMR Area Name]],Base_Rate[HUD FMR Area Name],Base_Rate[3 Bedroom])-TD_3BR</f>
        <v>1326</v>
      </c>
      <c r="G10" s="14">
        <f>_xlfn.XLOOKUP(HUD_Calc[[#This Row],[FMR Area Name]],Base_Rate[HUD FMR Area Name],Base_Rate[4 Bedroom])-TD_4BR</f>
        <v>1351</v>
      </c>
    </row>
    <row r="11" spans="1:9" x14ac:dyDescent="0.3">
      <c r="A11" t="s">
        <v>40</v>
      </c>
      <c r="B11" s="13" t="s">
        <v>7</v>
      </c>
      <c r="C11" s="14">
        <f>_xlfn.XLOOKUP(HUD_Calc[[#This Row],[FMR Area Name]],Base_Rate[HUD FMR Area Name],Base_Rate[0 Bedroom])-TD_0BR</f>
        <v>1380</v>
      </c>
      <c r="D11" s="14">
        <f>_xlfn.XLOOKUP(HUD_Calc[[#This Row],[FMR Area Name]],Base_Rate[HUD FMR Area Name],Base_Rate[1 Bedroom])-TD_1BR</f>
        <v>1476</v>
      </c>
      <c r="E11" s="14">
        <f>_xlfn.XLOOKUP(HUD_Calc[[#This Row],[FMR Area Name]],Base_Rate[HUD FMR Area Name],Base_Rate[2 Bedroom])-TD_2BR</f>
        <v>1936</v>
      </c>
      <c r="F11" s="14">
        <f>_xlfn.XLOOKUP(HUD_Calc[[#This Row],[FMR Area Name]],Base_Rate[HUD FMR Area Name],Base_Rate[3 Bedroom])-TD_3BR</f>
        <v>2491</v>
      </c>
      <c r="G11" s="14">
        <f>_xlfn.XLOOKUP(HUD_Calc[[#This Row],[FMR Area Name]],Base_Rate[HUD FMR Area Name],Base_Rate[4 Bedroom])-TD_4BR</f>
        <v>2567</v>
      </c>
    </row>
    <row r="12" spans="1:9" x14ac:dyDescent="0.3">
      <c r="A12" t="s">
        <v>41</v>
      </c>
      <c r="B12" s="13" t="s">
        <v>7</v>
      </c>
      <c r="C12" s="14">
        <f>_xlfn.XLOOKUP(HUD_Calc[[#This Row],[FMR Area Name]],Base_Rate[HUD FMR Area Name],Base_Rate[0 Bedroom])-TD_0BR</f>
        <v>1380</v>
      </c>
      <c r="D12" s="14">
        <f>_xlfn.XLOOKUP(HUD_Calc[[#This Row],[FMR Area Name]],Base_Rate[HUD FMR Area Name],Base_Rate[1 Bedroom])-TD_1BR</f>
        <v>1476</v>
      </c>
      <c r="E12" s="14">
        <f>_xlfn.XLOOKUP(HUD_Calc[[#This Row],[FMR Area Name]],Base_Rate[HUD FMR Area Name],Base_Rate[2 Bedroom])-TD_2BR</f>
        <v>1936</v>
      </c>
      <c r="F12" s="14">
        <f>_xlfn.XLOOKUP(HUD_Calc[[#This Row],[FMR Area Name]],Base_Rate[HUD FMR Area Name],Base_Rate[3 Bedroom])-TD_3BR</f>
        <v>2491</v>
      </c>
      <c r="G12" s="14">
        <f>_xlfn.XLOOKUP(HUD_Calc[[#This Row],[FMR Area Name]],Base_Rate[HUD FMR Area Name],Base_Rate[4 Bedroom])-TD_4BR</f>
        <v>2567</v>
      </c>
    </row>
    <row r="13" spans="1:9" x14ac:dyDescent="0.3">
      <c r="A13" t="s">
        <v>42</v>
      </c>
      <c r="B13" s="13" t="s">
        <v>7</v>
      </c>
      <c r="C13" s="14">
        <f>_xlfn.XLOOKUP(HUD_Calc[[#This Row],[FMR Area Name]],Base_Rate[HUD FMR Area Name],Base_Rate[0 Bedroom])-TD_0BR</f>
        <v>883</v>
      </c>
      <c r="D13" s="14">
        <f>_xlfn.XLOOKUP(HUD_Calc[[#This Row],[FMR Area Name]],Base_Rate[HUD FMR Area Name],Base_Rate[1 Bedroom])-TD_1BR</f>
        <v>974</v>
      </c>
      <c r="E13" s="14">
        <f>_xlfn.XLOOKUP(HUD_Calc[[#This Row],[FMR Area Name]],Base_Rate[HUD FMR Area Name],Base_Rate[2 Bedroom])-TD_2BR</f>
        <v>1278</v>
      </c>
      <c r="F13" s="14">
        <f>_xlfn.XLOOKUP(HUD_Calc[[#This Row],[FMR Area Name]],Base_Rate[HUD FMR Area Name],Base_Rate[3 Bedroom])-TD_3BR</f>
        <v>1720</v>
      </c>
      <c r="G13" s="14">
        <f>_xlfn.XLOOKUP(HUD_Calc[[#This Row],[FMR Area Name]],Base_Rate[HUD FMR Area Name],Base_Rate[4 Bedroom])-TD_4BR</f>
        <v>1726</v>
      </c>
    </row>
    <row r="14" spans="1:9" x14ac:dyDescent="0.3">
      <c r="A14" t="s">
        <v>43</v>
      </c>
      <c r="B14" s="13" t="s">
        <v>7</v>
      </c>
      <c r="C14" s="14">
        <f>_xlfn.XLOOKUP(HUD_Calc[[#This Row],[FMR Area Name]],Base_Rate[HUD FMR Area Name],Base_Rate[0 Bedroom])-TD_0BR</f>
        <v>845</v>
      </c>
      <c r="D14" s="14">
        <f>_xlfn.XLOOKUP(HUD_Calc[[#This Row],[FMR Area Name]],Base_Rate[HUD FMR Area Name],Base_Rate[1 Bedroom])-TD_1BR</f>
        <v>955</v>
      </c>
      <c r="E14" s="14">
        <f>_xlfn.XLOOKUP(HUD_Calc[[#This Row],[FMR Area Name]],Base_Rate[HUD FMR Area Name],Base_Rate[2 Bedroom])-TD_2BR</f>
        <v>1099</v>
      </c>
      <c r="F14" s="14">
        <f>_xlfn.XLOOKUP(HUD_Calc[[#This Row],[FMR Area Name]],Base_Rate[HUD FMR Area Name],Base_Rate[3 Bedroom])-TD_3BR</f>
        <v>1431</v>
      </c>
      <c r="G14" s="14">
        <f>_xlfn.XLOOKUP(HUD_Calc[[#This Row],[FMR Area Name]],Base_Rate[HUD FMR Area Name],Base_Rate[4 Bedroom])-TD_4BR</f>
        <v>1578</v>
      </c>
    </row>
    <row r="15" spans="1:9" x14ac:dyDescent="0.3">
      <c r="A15" t="s">
        <v>44</v>
      </c>
      <c r="B15" s="13" t="s">
        <v>7</v>
      </c>
      <c r="C15" s="14">
        <f>_xlfn.XLOOKUP(HUD_Calc[[#This Row],[FMR Area Name]],Base_Rate[HUD FMR Area Name],Base_Rate[0 Bedroom])-TD_0BR</f>
        <v>1013</v>
      </c>
      <c r="D15" s="14">
        <f>_xlfn.XLOOKUP(HUD_Calc[[#This Row],[FMR Area Name]],Base_Rate[HUD FMR Area Name],Base_Rate[1 Bedroom])-TD_1BR</f>
        <v>1034</v>
      </c>
      <c r="E15" s="14">
        <f>_xlfn.XLOOKUP(HUD_Calc[[#This Row],[FMR Area Name]],Base_Rate[HUD FMR Area Name],Base_Rate[2 Bedroom])-TD_2BR</f>
        <v>1259</v>
      </c>
      <c r="F15" s="14">
        <f>_xlfn.XLOOKUP(HUD_Calc[[#This Row],[FMR Area Name]],Base_Rate[HUD FMR Area Name],Base_Rate[3 Bedroom])-TD_3BR</f>
        <v>1647</v>
      </c>
      <c r="G15" s="14">
        <f>_xlfn.XLOOKUP(HUD_Calc[[#This Row],[FMR Area Name]],Base_Rate[HUD FMR Area Name],Base_Rate[4 Bedroom])-TD_4BR</f>
        <v>1727</v>
      </c>
    </row>
    <row r="16" spans="1:9" x14ac:dyDescent="0.3">
      <c r="A16" t="s">
        <v>45</v>
      </c>
      <c r="B16" s="13" t="s">
        <v>7</v>
      </c>
      <c r="C16" s="14">
        <f>_xlfn.XLOOKUP(HUD_Calc[[#This Row],[FMR Area Name]],Base_Rate[HUD FMR Area Name],Base_Rate[0 Bedroom])-TD_0BR</f>
        <v>992</v>
      </c>
      <c r="D16" s="14">
        <f>_xlfn.XLOOKUP(HUD_Calc[[#This Row],[FMR Area Name]],Base_Rate[HUD FMR Area Name],Base_Rate[1 Bedroom])-TD_1BR</f>
        <v>998</v>
      </c>
      <c r="E16" s="14">
        <f>_xlfn.XLOOKUP(HUD_Calc[[#This Row],[FMR Area Name]],Base_Rate[HUD FMR Area Name],Base_Rate[2 Bedroom])-TD_2BR</f>
        <v>1257</v>
      </c>
      <c r="F16" s="14">
        <f>_xlfn.XLOOKUP(HUD_Calc[[#This Row],[FMR Area Name]],Base_Rate[HUD FMR Area Name],Base_Rate[3 Bedroom])-TD_3BR</f>
        <v>1551</v>
      </c>
      <c r="G16" s="14">
        <f>_xlfn.XLOOKUP(HUD_Calc[[#This Row],[FMR Area Name]],Base_Rate[HUD FMR Area Name],Base_Rate[4 Bedroom])-TD_4BR</f>
        <v>1942</v>
      </c>
    </row>
    <row r="17" spans="1:7" x14ac:dyDescent="0.3">
      <c r="A17" t="s">
        <v>46</v>
      </c>
      <c r="B17" s="13" t="s">
        <v>7</v>
      </c>
      <c r="C17" s="14">
        <f>_xlfn.XLOOKUP(HUD_Calc[[#This Row],[FMR Area Name]],Base_Rate[HUD FMR Area Name],Base_Rate[0 Bedroom])-TD_0BR</f>
        <v>1075</v>
      </c>
      <c r="D17" s="14">
        <f>_xlfn.XLOOKUP(HUD_Calc[[#This Row],[FMR Area Name]],Base_Rate[HUD FMR Area Name],Base_Rate[1 Bedroom])-TD_1BR</f>
        <v>1082</v>
      </c>
      <c r="E17" s="14">
        <f>_xlfn.XLOOKUP(HUD_Calc[[#This Row],[FMR Area Name]],Base_Rate[HUD FMR Area Name],Base_Rate[2 Bedroom])-TD_2BR</f>
        <v>1419</v>
      </c>
      <c r="F17" s="14">
        <f>_xlfn.XLOOKUP(HUD_Calc[[#This Row],[FMR Area Name]],Base_Rate[HUD FMR Area Name],Base_Rate[3 Bedroom])-TD_3BR</f>
        <v>1763</v>
      </c>
      <c r="G17" s="14">
        <f>_xlfn.XLOOKUP(HUD_Calc[[#This Row],[FMR Area Name]],Base_Rate[HUD FMR Area Name],Base_Rate[4 Bedroom])-TD_4BR</f>
        <v>1977</v>
      </c>
    </row>
    <row r="18" spans="1:7" x14ac:dyDescent="0.3">
      <c r="A18" t="s">
        <v>47</v>
      </c>
      <c r="B18" s="13" t="s">
        <v>7</v>
      </c>
      <c r="C18" s="14">
        <f>_xlfn.XLOOKUP(HUD_Calc[[#This Row],[FMR Area Name]],Base_Rate[HUD FMR Area Name],Base_Rate[0 Bedroom])-TD_0BR</f>
        <v>1020</v>
      </c>
      <c r="D18" s="14">
        <f>_xlfn.XLOOKUP(HUD_Calc[[#This Row],[FMR Area Name]],Base_Rate[HUD FMR Area Name],Base_Rate[1 Bedroom])-TD_1BR</f>
        <v>1112</v>
      </c>
      <c r="E18" s="14">
        <f>_xlfn.XLOOKUP(HUD_Calc[[#This Row],[FMR Area Name]],Base_Rate[HUD FMR Area Name],Base_Rate[2 Bedroom])-TD_2BR</f>
        <v>1354</v>
      </c>
      <c r="F18" s="14">
        <f>_xlfn.XLOOKUP(HUD_Calc[[#This Row],[FMR Area Name]],Base_Rate[HUD FMR Area Name],Base_Rate[3 Bedroom])-TD_3BR</f>
        <v>1685</v>
      </c>
      <c r="G18" s="14">
        <f>_xlfn.XLOOKUP(HUD_Calc[[#This Row],[FMR Area Name]],Base_Rate[HUD FMR Area Name],Base_Rate[4 Bedroom])-TD_4BR</f>
        <v>1795</v>
      </c>
    </row>
    <row r="19" spans="1:7" x14ac:dyDescent="0.3">
      <c r="A19" t="s">
        <v>48</v>
      </c>
      <c r="B19" s="13" t="s">
        <v>7</v>
      </c>
      <c r="C19" s="14">
        <f>_xlfn.XLOOKUP(HUD_Calc[[#This Row],[FMR Area Name]],Base_Rate[HUD FMR Area Name],Base_Rate[0 Bedroom])-TD_0BR</f>
        <v>1124</v>
      </c>
      <c r="D19" s="14">
        <f>_xlfn.XLOOKUP(HUD_Calc[[#This Row],[FMR Area Name]],Base_Rate[HUD FMR Area Name],Base_Rate[1 Bedroom])-TD_1BR</f>
        <v>1127</v>
      </c>
      <c r="E19" s="14">
        <f>_xlfn.XLOOKUP(HUD_Calc[[#This Row],[FMR Area Name]],Base_Rate[HUD FMR Area Name],Base_Rate[2 Bedroom])-TD_2BR</f>
        <v>1301</v>
      </c>
      <c r="F19" s="14">
        <f>_xlfn.XLOOKUP(HUD_Calc[[#This Row],[FMR Area Name]],Base_Rate[HUD FMR Area Name],Base_Rate[3 Bedroom])-TD_3BR</f>
        <v>1692</v>
      </c>
      <c r="G19" s="14">
        <f>_xlfn.XLOOKUP(HUD_Calc[[#This Row],[FMR Area Name]],Base_Rate[HUD FMR Area Name],Base_Rate[4 Bedroom])-TD_4BR</f>
        <v>1740</v>
      </c>
    </row>
    <row r="21" spans="1:7" x14ac:dyDescent="0.3">
      <c r="A21" s="1" t="s">
        <v>29</v>
      </c>
    </row>
    <row r="22" spans="1:7" x14ac:dyDescent="0.3">
      <c r="A22" t="s">
        <v>31</v>
      </c>
    </row>
  </sheetData>
  <sheetProtection sheet="1" objects="1" scenarios="1"/>
  <mergeCells count="2">
    <mergeCell ref="A3:B3"/>
    <mergeCell ref="A1:G2"/>
  </mergeCells>
  <pageMargins left="0.7" right="0.7" top="0.75" bottom="0.75" header="0.3" footer="0.3"/>
  <pageSetup orientation="portrait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51D2-5A41-400A-8E63-F80F530B067E}">
  <dimension ref="B1:H17"/>
  <sheetViews>
    <sheetView showGridLines="0" topLeftCell="B1" zoomScale="92" zoomScaleNormal="145" workbookViewId="0">
      <selection activeCell="I1" sqref="I1"/>
    </sheetView>
  </sheetViews>
  <sheetFormatPr defaultRowHeight="14.4" x14ac:dyDescent="0.3"/>
  <cols>
    <col min="1" max="1" width="2.6640625" customWidth="1"/>
    <col min="2" max="2" width="34.88671875" bestFit="1" customWidth="1"/>
    <col min="3" max="3" width="36.88671875" customWidth="1"/>
    <col min="4" max="8" width="11.33203125" style="17" customWidth="1"/>
  </cols>
  <sheetData>
    <row r="1" spans="2:8" ht="24.75" customHeight="1" x14ac:dyDescent="0.3">
      <c r="B1" s="21" t="s">
        <v>55</v>
      </c>
    </row>
    <row r="2" spans="2:8" ht="14.4" customHeight="1" x14ac:dyDescent="0.3">
      <c r="B2" s="20" t="s">
        <v>28</v>
      </c>
      <c r="C2" s="18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2:8" ht="15" thickBot="1" x14ac:dyDescent="0.35">
      <c r="B3" t="s">
        <v>35</v>
      </c>
      <c r="C3" s="13" t="s">
        <v>7</v>
      </c>
      <c r="D3" s="23">
        <v>1096</v>
      </c>
      <c r="E3" s="23">
        <v>1103</v>
      </c>
      <c r="F3" s="23">
        <v>1410</v>
      </c>
      <c r="G3" s="23">
        <v>1760</v>
      </c>
      <c r="H3" s="23">
        <v>1995</v>
      </c>
    </row>
    <row r="4" spans="2:8" ht="15" thickBot="1" x14ac:dyDescent="0.35">
      <c r="B4" t="s">
        <v>36</v>
      </c>
      <c r="C4" s="13" t="s">
        <v>7</v>
      </c>
      <c r="D4" s="24">
        <v>936</v>
      </c>
      <c r="E4" s="24">
        <v>1069</v>
      </c>
      <c r="F4" s="24">
        <v>1225</v>
      </c>
      <c r="G4" s="24">
        <v>1709</v>
      </c>
      <c r="H4" s="24">
        <v>1986</v>
      </c>
    </row>
    <row r="5" spans="2:8" ht="15" thickBot="1" x14ac:dyDescent="0.35">
      <c r="B5" t="s">
        <v>37</v>
      </c>
      <c r="C5" s="13" t="s">
        <v>7</v>
      </c>
      <c r="D5" s="23">
        <v>905</v>
      </c>
      <c r="E5" s="23">
        <v>909</v>
      </c>
      <c r="F5" s="23">
        <v>1092</v>
      </c>
      <c r="G5" s="23">
        <v>1471</v>
      </c>
      <c r="H5" s="23">
        <v>1561</v>
      </c>
    </row>
    <row r="6" spans="2:8" ht="71.25" customHeight="1" thickBot="1" x14ac:dyDescent="0.35">
      <c r="B6" s="15" t="s">
        <v>30</v>
      </c>
      <c r="C6" s="13" t="s">
        <v>8</v>
      </c>
      <c r="D6" s="25">
        <v>1380</v>
      </c>
      <c r="E6" s="25">
        <v>1476</v>
      </c>
      <c r="F6" s="25">
        <v>1936</v>
      </c>
      <c r="G6" s="25">
        <v>2491</v>
      </c>
      <c r="H6" s="25">
        <v>2567</v>
      </c>
    </row>
    <row r="7" spans="2:8" ht="15" thickBot="1" x14ac:dyDescent="0.35">
      <c r="B7" t="s">
        <v>38</v>
      </c>
      <c r="C7" s="13" t="s">
        <v>7</v>
      </c>
      <c r="D7" s="26">
        <v>1380</v>
      </c>
      <c r="E7" s="26">
        <v>1476</v>
      </c>
      <c r="F7" s="26">
        <v>1936</v>
      </c>
      <c r="G7" s="26">
        <v>2491</v>
      </c>
      <c r="H7" s="26">
        <v>2567</v>
      </c>
    </row>
    <row r="8" spans="2:8" ht="15" thickBot="1" x14ac:dyDescent="0.35">
      <c r="B8" t="s">
        <v>39</v>
      </c>
      <c r="C8" s="13" t="s">
        <v>7</v>
      </c>
      <c r="D8" s="24">
        <v>823</v>
      </c>
      <c r="E8" s="24">
        <v>854</v>
      </c>
      <c r="F8" s="24">
        <v>946</v>
      </c>
      <c r="G8" s="24">
        <v>1326</v>
      </c>
      <c r="H8" s="24">
        <v>1351</v>
      </c>
    </row>
    <row r="9" spans="2:8" ht="15" thickBot="1" x14ac:dyDescent="0.35">
      <c r="B9" t="s">
        <v>40</v>
      </c>
      <c r="C9" s="13" t="s">
        <v>7</v>
      </c>
      <c r="D9" s="23">
        <v>1380</v>
      </c>
      <c r="E9" s="23">
        <v>1476</v>
      </c>
      <c r="F9" s="23">
        <v>1936</v>
      </c>
      <c r="G9" s="23">
        <v>2491</v>
      </c>
      <c r="H9" s="23">
        <v>2567</v>
      </c>
    </row>
    <row r="10" spans="2:8" ht="15" thickBot="1" x14ac:dyDescent="0.35">
      <c r="B10" t="s">
        <v>41</v>
      </c>
      <c r="C10" s="13" t="s">
        <v>7</v>
      </c>
      <c r="D10" s="24">
        <v>1380</v>
      </c>
      <c r="E10" s="24">
        <v>1476</v>
      </c>
      <c r="F10" s="24">
        <v>1936</v>
      </c>
      <c r="G10" s="24">
        <v>2491</v>
      </c>
      <c r="H10" s="24">
        <v>2567</v>
      </c>
    </row>
    <row r="11" spans="2:8" ht="15" thickBot="1" x14ac:dyDescent="0.35">
      <c r="B11" t="s">
        <v>42</v>
      </c>
      <c r="C11" s="13" t="s">
        <v>7</v>
      </c>
      <c r="D11" s="23">
        <v>883</v>
      </c>
      <c r="E11" s="23">
        <v>974</v>
      </c>
      <c r="F11" s="23">
        <v>1278</v>
      </c>
      <c r="G11" s="23">
        <v>1720</v>
      </c>
      <c r="H11" s="23">
        <v>1726</v>
      </c>
    </row>
    <row r="12" spans="2:8" ht="15" thickBot="1" x14ac:dyDescent="0.35">
      <c r="B12" t="s">
        <v>43</v>
      </c>
      <c r="C12" s="13" t="s">
        <v>7</v>
      </c>
      <c r="D12" s="24">
        <v>845</v>
      </c>
      <c r="E12" s="24">
        <v>955</v>
      </c>
      <c r="F12" s="24">
        <v>1099</v>
      </c>
      <c r="G12" s="24">
        <v>1431</v>
      </c>
      <c r="H12" s="24">
        <v>1578</v>
      </c>
    </row>
    <row r="13" spans="2:8" ht="15" thickBot="1" x14ac:dyDescent="0.35">
      <c r="B13" t="s">
        <v>44</v>
      </c>
      <c r="C13" s="13" t="s">
        <v>7</v>
      </c>
      <c r="D13" s="23">
        <v>1013</v>
      </c>
      <c r="E13" s="23">
        <v>1034</v>
      </c>
      <c r="F13" s="23">
        <v>1259</v>
      </c>
      <c r="G13" s="23">
        <v>1647</v>
      </c>
      <c r="H13" s="23">
        <v>1727</v>
      </c>
    </row>
    <row r="14" spans="2:8" ht="15" thickBot="1" x14ac:dyDescent="0.35">
      <c r="B14" t="s">
        <v>45</v>
      </c>
      <c r="C14" s="13" t="s">
        <v>7</v>
      </c>
      <c r="D14" s="24">
        <v>992</v>
      </c>
      <c r="E14" s="24">
        <v>998</v>
      </c>
      <c r="F14" s="24">
        <v>1257</v>
      </c>
      <c r="G14" s="24">
        <v>1551</v>
      </c>
      <c r="H14" s="24">
        <v>1942</v>
      </c>
    </row>
    <row r="15" spans="2:8" ht="15" thickBot="1" x14ac:dyDescent="0.35">
      <c r="B15" t="s">
        <v>46</v>
      </c>
      <c r="C15" s="13" t="s">
        <v>7</v>
      </c>
      <c r="D15" s="23">
        <v>1075</v>
      </c>
      <c r="E15" s="23">
        <v>1082</v>
      </c>
      <c r="F15" s="23">
        <v>1419</v>
      </c>
      <c r="G15" s="23">
        <v>1763</v>
      </c>
      <c r="H15" s="23">
        <v>1977</v>
      </c>
    </row>
    <row r="16" spans="2:8" ht="15" thickBot="1" x14ac:dyDescent="0.35">
      <c r="B16" t="s">
        <v>47</v>
      </c>
      <c r="C16" s="13" t="s">
        <v>7</v>
      </c>
      <c r="D16" s="24">
        <v>1020</v>
      </c>
      <c r="E16" s="24">
        <v>1112</v>
      </c>
      <c r="F16" s="24">
        <v>1354</v>
      </c>
      <c r="G16" s="24">
        <v>1685</v>
      </c>
      <c r="H16" s="24">
        <v>1795</v>
      </c>
    </row>
    <row r="17" spans="2:8" ht="15" thickBot="1" x14ac:dyDescent="0.35">
      <c r="B17" t="s">
        <v>48</v>
      </c>
      <c r="C17" s="13" t="s">
        <v>7</v>
      </c>
      <c r="D17" s="23">
        <v>1124</v>
      </c>
      <c r="E17" s="23">
        <v>1127</v>
      </c>
      <c r="F17" s="23">
        <v>1301</v>
      </c>
      <c r="G17" s="23">
        <v>1692</v>
      </c>
      <c r="H17" s="23">
        <v>1740</v>
      </c>
    </row>
  </sheetData>
  <hyperlinks>
    <hyperlink ref="B1" r:id="rId1" xr:uid="{161B7EA4-BDA3-406E-A773-BEF0BF977FE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2AD6-DB62-4D2F-8F36-44F2FABA165D}">
  <dimension ref="B1:H23"/>
  <sheetViews>
    <sheetView showGridLines="0" zoomScale="101" zoomScaleNormal="130" workbookViewId="0">
      <selection activeCell="I1" sqref="I1"/>
    </sheetView>
  </sheetViews>
  <sheetFormatPr defaultRowHeight="14.4" x14ac:dyDescent="0.3"/>
  <cols>
    <col min="1" max="1" width="2.88671875" customWidth="1"/>
    <col min="2" max="2" width="15.33203125" customWidth="1"/>
    <col min="3" max="3" width="17.5546875" bestFit="1" customWidth="1"/>
    <col min="4" max="8" width="9.44140625" customWidth="1"/>
  </cols>
  <sheetData>
    <row r="1" spans="2:8" ht="33" customHeight="1" x14ac:dyDescent="0.3">
      <c r="B1" s="46" t="s">
        <v>56</v>
      </c>
      <c r="C1" s="46"/>
      <c r="D1" s="46"/>
      <c r="E1" s="46"/>
      <c r="F1" s="46"/>
      <c r="G1" s="46"/>
      <c r="H1" s="46"/>
    </row>
    <row r="2" spans="2:8" x14ac:dyDescent="0.3">
      <c r="B2" s="18" t="s">
        <v>9</v>
      </c>
      <c r="C2" s="18" t="s">
        <v>10</v>
      </c>
      <c r="D2" s="19" t="s">
        <v>12</v>
      </c>
      <c r="E2" s="19" t="s">
        <v>11</v>
      </c>
      <c r="F2" s="19" t="s">
        <v>13</v>
      </c>
      <c r="G2" s="19" t="s">
        <v>14</v>
      </c>
      <c r="H2" s="19" t="s">
        <v>15</v>
      </c>
    </row>
    <row r="3" spans="2:8" x14ac:dyDescent="0.3">
      <c r="B3" t="s">
        <v>16</v>
      </c>
      <c r="C3" t="s">
        <v>17</v>
      </c>
      <c r="D3" s="17">
        <v>79</v>
      </c>
      <c r="E3" s="17">
        <v>89</v>
      </c>
      <c r="F3" s="17">
        <v>100</v>
      </c>
      <c r="G3" s="17">
        <v>111</v>
      </c>
      <c r="H3" s="17">
        <v>122</v>
      </c>
    </row>
    <row r="4" spans="2:8" x14ac:dyDescent="0.3">
      <c r="C4" t="s">
        <v>18</v>
      </c>
      <c r="D4" s="17">
        <v>145</v>
      </c>
      <c r="E4" s="17">
        <v>171</v>
      </c>
      <c r="F4" s="17">
        <v>201</v>
      </c>
      <c r="G4" s="17">
        <v>231</v>
      </c>
      <c r="H4" s="17">
        <v>261</v>
      </c>
    </row>
    <row r="5" spans="2:8" x14ac:dyDescent="0.3">
      <c r="C5" t="s">
        <v>49</v>
      </c>
      <c r="D5" s="17">
        <v>116</v>
      </c>
      <c r="E5" s="17">
        <v>134</v>
      </c>
      <c r="F5" s="17">
        <v>154</v>
      </c>
      <c r="G5" s="17">
        <v>175</v>
      </c>
      <c r="H5" s="17">
        <v>195</v>
      </c>
    </row>
    <row r="6" spans="2:8" x14ac:dyDescent="0.3">
      <c r="C6" t="s">
        <v>50</v>
      </c>
      <c r="D6" s="17">
        <v>53</v>
      </c>
      <c r="E6" s="17">
        <v>62</v>
      </c>
      <c r="F6" s="17">
        <v>73</v>
      </c>
      <c r="G6" s="17">
        <v>83</v>
      </c>
      <c r="H6" s="17">
        <v>92</v>
      </c>
    </row>
    <row r="7" spans="2:8" x14ac:dyDescent="0.3">
      <c r="C7" t="s">
        <v>20</v>
      </c>
      <c r="D7" s="17">
        <v>197</v>
      </c>
      <c r="E7" s="17">
        <v>232</v>
      </c>
      <c r="F7" s="17">
        <v>273</v>
      </c>
      <c r="G7" s="17">
        <v>314</v>
      </c>
      <c r="H7" s="17">
        <v>354</v>
      </c>
    </row>
    <row r="8" spans="2:8" x14ac:dyDescent="0.3">
      <c r="C8" t="s">
        <v>59</v>
      </c>
      <c r="D8" s="17">
        <v>130</v>
      </c>
      <c r="E8" s="17">
        <v>153</v>
      </c>
      <c r="F8" s="17">
        <v>180</v>
      </c>
      <c r="G8" s="17">
        <v>207</v>
      </c>
      <c r="H8" s="17">
        <v>234</v>
      </c>
    </row>
    <row r="9" spans="2:8" x14ac:dyDescent="0.3">
      <c r="B9" s="27"/>
      <c r="C9" s="27" t="s">
        <v>58</v>
      </c>
      <c r="D9" s="28">
        <v>179</v>
      </c>
      <c r="E9" s="28">
        <v>211</v>
      </c>
      <c r="F9" s="28">
        <v>248</v>
      </c>
      <c r="G9" s="28">
        <v>286</v>
      </c>
      <c r="H9" s="28">
        <v>322</v>
      </c>
    </row>
    <row r="10" spans="2:8" x14ac:dyDescent="0.3">
      <c r="B10" t="s">
        <v>21</v>
      </c>
      <c r="C10" t="s">
        <v>17</v>
      </c>
      <c r="D10" s="17">
        <v>4</v>
      </c>
      <c r="E10" s="17">
        <v>4</v>
      </c>
      <c r="F10" s="17">
        <v>6</v>
      </c>
      <c r="G10" s="17">
        <v>8</v>
      </c>
      <c r="H10" s="17">
        <v>10</v>
      </c>
    </row>
    <row r="11" spans="2:8" x14ac:dyDescent="0.3">
      <c r="C11" t="s">
        <v>18</v>
      </c>
      <c r="D11" s="17">
        <v>10</v>
      </c>
      <c r="E11" s="17">
        <v>11</v>
      </c>
      <c r="F11" s="17">
        <v>16</v>
      </c>
      <c r="G11" s="17">
        <v>21</v>
      </c>
      <c r="H11" s="17">
        <v>27</v>
      </c>
    </row>
    <row r="12" spans="2:8" x14ac:dyDescent="0.3">
      <c r="C12" t="s">
        <v>19</v>
      </c>
      <c r="D12" s="17">
        <v>8</v>
      </c>
      <c r="E12" s="17">
        <v>10</v>
      </c>
      <c r="F12" s="17">
        <v>14</v>
      </c>
      <c r="G12" s="17">
        <v>18</v>
      </c>
      <c r="H12" s="17">
        <v>23</v>
      </c>
    </row>
    <row r="13" spans="2:8" x14ac:dyDescent="0.3">
      <c r="D13" s="17"/>
      <c r="E13" s="17"/>
      <c r="F13" s="17"/>
      <c r="G13" s="17"/>
      <c r="H13" s="17"/>
    </row>
    <row r="14" spans="2:8" x14ac:dyDescent="0.3">
      <c r="B14" t="s">
        <v>22</v>
      </c>
      <c r="C14" t="s">
        <v>17</v>
      </c>
      <c r="D14" s="17">
        <v>11</v>
      </c>
      <c r="E14" s="17">
        <v>14</v>
      </c>
      <c r="F14" s="17">
        <v>20</v>
      </c>
      <c r="G14" s="17">
        <v>26</v>
      </c>
      <c r="H14" s="17">
        <v>32</v>
      </c>
    </row>
    <row r="15" spans="2:8" x14ac:dyDescent="0.3">
      <c r="C15" t="s">
        <v>18</v>
      </c>
      <c r="D15" s="17">
        <v>31</v>
      </c>
      <c r="E15" s="17">
        <v>36</v>
      </c>
      <c r="F15" s="17">
        <v>52</v>
      </c>
      <c r="G15" s="17">
        <v>69</v>
      </c>
      <c r="H15" s="17">
        <v>85</v>
      </c>
    </row>
    <row r="16" spans="2:8" x14ac:dyDescent="0.3">
      <c r="C16" t="s">
        <v>19</v>
      </c>
      <c r="D16" s="17">
        <v>28</v>
      </c>
      <c r="E16" s="17">
        <v>33</v>
      </c>
      <c r="F16" s="17">
        <v>42</v>
      </c>
      <c r="G16" s="17">
        <v>51</v>
      </c>
      <c r="H16" s="17">
        <v>60</v>
      </c>
    </row>
    <row r="17" spans="2:8" x14ac:dyDescent="0.3">
      <c r="C17" t="s">
        <v>20</v>
      </c>
      <c r="D17" s="17">
        <v>42</v>
      </c>
      <c r="E17" s="17">
        <v>49</v>
      </c>
      <c r="F17" s="17">
        <v>71</v>
      </c>
      <c r="G17" s="17">
        <v>93</v>
      </c>
      <c r="H17" s="17">
        <v>115</v>
      </c>
    </row>
    <row r="18" spans="2:8" x14ac:dyDescent="0.3">
      <c r="D18" s="17"/>
      <c r="E18" s="17"/>
      <c r="F18" s="17"/>
      <c r="G18" s="17"/>
      <c r="H18" s="17"/>
    </row>
    <row r="19" spans="2:8" x14ac:dyDescent="0.3">
      <c r="B19" t="s">
        <v>24</v>
      </c>
      <c r="C19" s="17" t="s">
        <v>51</v>
      </c>
      <c r="D19" s="17">
        <v>46</v>
      </c>
      <c r="E19" s="17">
        <v>54</v>
      </c>
      <c r="F19" s="17">
        <v>75</v>
      </c>
      <c r="G19" s="17">
        <v>96</v>
      </c>
      <c r="H19" s="17">
        <v>117</v>
      </c>
    </row>
    <row r="20" spans="2:8" x14ac:dyDescent="0.3">
      <c r="C20" s="17"/>
      <c r="D20" s="17"/>
      <c r="E20" s="17"/>
      <c r="F20" s="17"/>
      <c r="G20" s="17"/>
      <c r="H20" s="17"/>
    </row>
    <row r="21" spans="2:8" x14ac:dyDescent="0.3">
      <c r="B21" t="s">
        <v>52</v>
      </c>
      <c r="C21" s="17" t="s">
        <v>51</v>
      </c>
      <c r="D21" s="17">
        <v>55</v>
      </c>
      <c r="E21" s="17">
        <v>58</v>
      </c>
      <c r="F21" s="17">
        <v>77</v>
      </c>
      <c r="G21" s="17">
        <v>105</v>
      </c>
      <c r="H21" s="17">
        <v>134</v>
      </c>
    </row>
    <row r="22" spans="2:8" x14ac:dyDescent="0.3">
      <c r="C22" s="17"/>
      <c r="D22" s="17"/>
      <c r="E22" s="17"/>
      <c r="F22" s="17"/>
      <c r="G22" s="17"/>
      <c r="H22" s="17"/>
    </row>
    <row r="23" spans="2:8" x14ac:dyDescent="0.3">
      <c r="B23" t="s">
        <v>23</v>
      </c>
      <c r="C23" s="17" t="s">
        <v>51</v>
      </c>
      <c r="D23" s="17">
        <v>78</v>
      </c>
      <c r="E23" s="17">
        <v>78</v>
      </c>
      <c r="F23" s="17">
        <v>78</v>
      </c>
      <c r="G23" s="17">
        <v>78</v>
      </c>
      <c r="H23" s="17">
        <v>78</v>
      </c>
    </row>
  </sheetData>
  <mergeCells count="1">
    <mergeCell ref="B1:H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1AAB-B329-4C5B-BDE5-6C1EF5B9DE45}">
  <dimension ref="B1:H23"/>
  <sheetViews>
    <sheetView showGridLines="0" zoomScale="81" zoomScaleNormal="130" workbookViewId="0">
      <selection activeCell="I1" sqref="I1"/>
    </sheetView>
  </sheetViews>
  <sheetFormatPr defaultRowHeight="14.4" x14ac:dyDescent="0.3"/>
  <cols>
    <col min="1" max="1" width="3.33203125" customWidth="1"/>
    <col min="2" max="2" width="17.6640625" customWidth="1"/>
    <col min="3" max="3" width="17.44140625" bestFit="1" customWidth="1"/>
    <col min="4" max="8" width="8.109375" customWidth="1"/>
  </cols>
  <sheetData>
    <row r="1" spans="2:8" ht="34.5" customHeight="1" x14ac:dyDescent="0.3">
      <c r="B1" s="46" t="s">
        <v>62</v>
      </c>
      <c r="C1" s="46"/>
      <c r="D1" s="46"/>
      <c r="E1" s="46"/>
      <c r="F1" s="46"/>
      <c r="G1" s="46"/>
      <c r="H1" s="46"/>
    </row>
    <row r="2" spans="2:8" x14ac:dyDescent="0.3">
      <c r="B2" s="18" t="s">
        <v>9</v>
      </c>
      <c r="C2" s="18" t="s">
        <v>10</v>
      </c>
      <c r="D2" s="19" t="s">
        <v>12</v>
      </c>
      <c r="E2" s="19" t="s">
        <v>11</v>
      </c>
      <c r="F2" s="19" t="s">
        <v>13</v>
      </c>
      <c r="G2" s="19" t="s">
        <v>14</v>
      </c>
      <c r="H2" s="19" t="s">
        <v>15</v>
      </c>
    </row>
    <row r="3" spans="2:8" x14ac:dyDescent="0.3">
      <c r="B3" t="s">
        <v>16</v>
      </c>
      <c r="C3" t="s">
        <v>17</v>
      </c>
      <c r="D3" s="17">
        <v>71</v>
      </c>
      <c r="E3" s="17">
        <v>78</v>
      </c>
      <c r="F3" s="17">
        <v>86</v>
      </c>
      <c r="G3" s="17">
        <v>95</v>
      </c>
      <c r="H3" s="17">
        <v>103</v>
      </c>
    </row>
    <row r="4" spans="2:8" x14ac:dyDescent="0.3">
      <c r="C4" t="s">
        <v>18</v>
      </c>
      <c r="D4" s="17">
        <v>95</v>
      </c>
      <c r="E4" s="17">
        <v>112</v>
      </c>
      <c r="F4" s="17">
        <v>132</v>
      </c>
      <c r="G4" s="17">
        <v>152</v>
      </c>
      <c r="H4" s="17">
        <v>171</v>
      </c>
    </row>
    <row r="5" spans="2:8" x14ac:dyDescent="0.3">
      <c r="C5" t="s">
        <v>49</v>
      </c>
      <c r="D5" s="17">
        <v>58</v>
      </c>
      <c r="E5" s="17">
        <v>65</v>
      </c>
      <c r="F5" s="17">
        <v>82</v>
      </c>
      <c r="G5" s="17">
        <v>99</v>
      </c>
      <c r="H5" s="17">
        <v>116</v>
      </c>
    </row>
    <row r="6" spans="2:8" x14ac:dyDescent="0.3">
      <c r="C6" t="s">
        <v>50</v>
      </c>
      <c r="D6" s="17">
        <v>35</v>
      </c>
      <c r="E6" s="17">
        <v>41</v>
      </c>
      <c r="F6" s="17">
        <v>49</v>
      </c>
      <c r="G6" s="17">
        <v>55</v>
      </c>
      <c r="H6" s="17">
        <v>61</v>
      </c>
    </row>
    <row r="7" spans="2:8" x14ac:dyDescent="0.3">
      <c r="C7" t="s">
        <v>20</v>
      </c>
      <c r="D7" s="17">
        <v>86</v>
      </c>
      <c r="E7" s="17">
        <v>101</v>
      </c>
      <c r="F7" s="17">
        <v>118</v>
      </c>
      <c r="G7" s="17">
        <v>136</v>
      </c>
      <c r="H7" s="17">
        <v>154</v>
      </c>
    </row>
    <row r="8" spans="2:8" x14ac:dyDescent="0.3">
      <c r="C8" t="s">
        <v>57</v>
      </c>
      <c r="D8" s="17">
        <v>86</v>
      </c>
      <c r="E8" s="17">
        <v>101</v>
      </c>
      <c r="F8" s="17">
        <v>118</v>
      </c>
      <c r="G8" s="17">
        <v>136</v>
      </c>
      <c r="H8" s="17">
        <v>154</v>
      </c>
    </row>
    <row r="9" spans="2:8" x14ac:dyDescent="0.3">
      <c r="B9" s="27"/>
      <c r="C9" s="27" t="s">
        <v>58</v>
      </c>
      <c r="D9" s="28">
        <v>86</v>
      </c>
      <c r="E9" s="28">
        <v>101</v>
      </c>
      <c r="F9" s="28">
        <v>118</v>
      </c>
      <c r="G9" s="28">
        <v>136</v>
      </c>
      <c r="H9" s="28">
        <v>154</v>
      </c>
    </row>
    <row r="10" spans="2:8" x14ac:dyDescent="0.3">
      <c r="B10" t="s">
        <v>21</v>
      </c>
      <c r="C10" t="s">
        <v>17</v>
      </c>
      <c r="D10" s="35">
        <v>4</v>
      </c>
      <c r="E10" s="35">
        <v>5</v>
      </c>
      <c r="F10" s="35">
        <v>7</v>
      </c>
      <c r="G10" s="35">
        <v>9</v>
      </c>
      <c r="H10" s="36">
        <v>11</v>
      </c>
    </row>
    <row r="11" spans="2:8" x14ac:dyDescent="0.3">
      <c r="C11" t="s">
        <v>18</v>
      </c>
      <c r="D11" s="37">
        <v>9</v>
      </c>
      <c r="E11" s="37">
        <v>11</v>
      </c>
      <c r="F11" s="37">
        <v>15</v>
      </c>
      <c r="G11" s="37">
        <v>20</v>
      </c>
      <c r="H11" s="38">
        <v>25</v>
      </c>
    </row>
    <row r="12" spans="2:8" x14ac:dyDescent="0.3">
      <c r="C12" t="s">
        <v>19</v>
      </c>
      <c r="D12" s="35">
        <v>8</v>
      </c>
      <c r="E12" s="35">
        <v>9</v>
      </c>
      <c r="F12" s="35">
        <v>13</v>
      </c>
      <c r="G12" s="35">
        <v>17</v>
      </c>
      <c r="H12" s="36">
        <v>21</v>
      </c>
    </row>
    <row r="13" spans="2:8" x14ac:dyDescent="0.3">
      <c r="D13" s="17"/>
      <c r="E13" s="17"/>
      <c r="F13" s="17"/>
      <c r="G13" s="17"/>
      <c r="H13" s="17"/>
    </row>
    <row r="14" spans="2:8" x14ac:dyDescent="0.3">
      <c r="B14" t="s">
        <v>22</v>
      </c>
      <c r="C14" t="s">
        <v>17</v>
      </c>
      <c r="D14" s="35">
        <v>10</v>
      </c>
      <c r="E14" s="35">
        <v>12</v>
      </c>
      <c r="F14" s="35">
        <v>17</v>
      </c>
      <c r="G14" s="35">
        <v>22</v>
      </c>
      <c r="H14" s="36">
        <v>27</v>
      </c>
    </row>
    <row r="15" spans="2:8" x14ac:dyDescent="0.3">
      <c r="C15" t="s">
        <v>18</v>
      </c>
      <c r="D15" s="37">
        <v>23</v>
      </c>
      <c r="E15" s="37">
        <v>27</v>
      </c>
      <c r="F15" s="37">
        <v>39</v>
      </c>
      <c r="G15" s="37">
        <v>51</v>
      </c>
      <c r="H15" s="38">
        <v>64</v>
      </c>
    </row>
    <row r="16" spans="2:8" x14ac:dyDescent="0.3">
      <c r="C16" t="s">
        <v>19</v>
      </c>
      <c r="D16" s="35">
        <v>21</v>
      </c>
      <c r="E16" s="35">
        <v>24</v>
      </c>
      <c r="F16" s="35">
        <v>35</v>
      </c>
      <c r="G16" s="35">
        <v>39</v>
      </c>
      <c r="H16" s="36">
        <v>46</v>
      </c>
    </row>
    <row r="17" spans="2:8" x14ac:dyDescent="0.3">
      <c r="C17" t="s">
        <v>20</v>
      </c>
      <c r="D17" s="37">
        <v>21</v>
      </c>
      <c r="E17" s="37">
        <v>24</v>
      </c>
      <c r="F17" s="37">
        <v>35</v>
      </c>
      <c r="G17" s="37">
        <v>46</v>
      </c>
      <c r="H17" s="38">
        <v>57</v>
      </c>
    </row>
    <row r="18" spans="2:8" x14ac:dyDescent="0.3">
      <c r="D18" s="17"/>
      <c r="E18" s="17"/>
      <c r="F18" s="17"/>
      <c r="G18" s="17"/>
      <c r="H18" s="17"/>
    </row>
    <row r="19" spans="2:8" x14ac:dyDescent="0.3">
      <c r="B19" t="s">
        <v>24</v>
      </c>
      <c r="C19" s="17" t="s">
        <v>51</v>
      </c>
      <c r="D19" s="37">
        <v>29</v>
      </c>
      <c r="E19" s="37">
        <v>34</v>
      </c>
      <c r="F19" s="37">
        <v>48</v>
      </c>
      <c r="G19" s="37">
        <v>61</v>
      </c>
      <c r="H19" s="38">
        <v>75</v>
      </c>
    </row>
    <row r="20" spans="2:8" x14ac:dyDescent="0.3">
      <c r="C20" s="17"/>
      <c r="D20" s="17"/>
      <c r="E20" s="17"/>
      <c r="F20" s="17"/>
      <c r="G20" s="17"/>
      <c r="H20" s="17"/>
    </row>
    <row r="21" spans="2:8" x14ac:dyDescent="0.3">
      <c r="B21" t="s">
        <v>52</v>
      </c>
      <c r="C21" s="17" t="s">
        <v>51</v>
      </c>
      <c r="D21" s="17">
        <v>32</v>
      </c>
      <c r="E21" s="17">
        <v>33</v>
      </c>
      <c r="F21" s="17">
        <v>36</v>
      </c>
      <c r="G21" s="17">
        <v>40</v>
      </c>
      <c r="H21" s="17">
        <v>44</v>
      </c>
    </row>
    <row r="22" spans="2:8" x14ac:dyDescent="0.3">
      <c r="C22" s="17"/>
      <c r="D22" s="17"/>
      <c r="E22" s="17"/>
      <c r="F22" s="17"/>
      <c r="G22" s="17"/>
      <c r="H22" s="17"/>
    </row>
    <row r="23" spans="2:8" x14ac:dyDescent="0.3">
      <c r="B23" t="s">
        <v>23</v>
      </c>
      <c r="C23" s="17" t="s">
        <v>51</v>
      </c>
      <c r="D23" s="17">
        <v>60</v>
      </c>
      <c r="E23" s="17">
        <v>60</v>
      </c>
      <c r="F23" s="17">
        <v>60</v>
      </c>
      <c r="G23" s="17">
        <v>60</v>
      </c>
      <c r="H23" s="17">
        <v>60</v>
      </c>
    </row>
  </sheetData>
  <mergeCells count="1">
    <mergeCell ref="B1:H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FE98C7071274EA709CFED0A4CB478" ma:contentTypeVersion="5" ma:contentTypeDescription="Create a new document." ma:contentTypeScope="" ma:versionID="d8953f2d5bb962b9f4db39e7e33f8526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e29a946d0ecb6f3c61238108a54cb28b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0572314-4400-4c30-b6be-af21dc0ec631">YSSN3WUNHHSM-535129369-10028</_dlc_DocId>
    <_dlc_DocIdUrl xmlns="b0572314-4400-4c30-b6be-af21dc0ec631">
      <Url>https://outside.vermont.gov/agency/ACCD/_layouts/15/DocIdRedir.aspx?ID=YSSN3WUNHHSM-535129369-10028</Url>
      <Description>YSSN3WUNHHSM-535129369-10028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DD35AE-C304-4F14-B1F9-24B55489F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572314-4400-4c30-b6be-af21dc0ec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794CD1-6E2B-40B3-9679-39EC08A13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9FD921-9590-4BCD-A85F-1588982E3E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0572314-4400-4c30-b6be-af21dc0ec63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CAF0469-45D4-4818-B05B-98659D223E9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Utility Worksheet</vt:lpstr>
      <vt:lpstr>Allowable Rental Rate 2025</vt:lpstr>
      <vt:lpstr>HUD FMR Base</vt:lpstr>
      <vt:lpstr>SF Utility Allowances</vt:lpstr>
      <vt:lpstr>MF Utility Allowances</vt:lpstr>
      <vt:lpstr>TD_0BR</vt:lpstr>
      <vt:lpstr>TD_1BR</vt:lpstr>
      <vt:lpstr>TD_2BR</vt:lpstr>
      <vt:lpstr>TD_3BR</vt:lpstr>
      <vt:lpstr>TD_4BR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Cunningham, Naomi</cp:lastModifiedBy>
  <dcterms:created xsi:type="dcterms:W3CDTF">2022-04-27T13:05:09Z</dcterms:created>
  <dcterms:modified xsi:type="dcterms:W3CDTF">2025-01-13T21:51:14Z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0x010100CCDFE98C7071274EA709CFED0A4CB478</vt:lpwstr>
  </property>
  <property fmtid="{D5CDD505-2E9C-101B-9397-08002B2CF9AE}" pid="3" name="MediaServiceImageTags">
    <vt:lpwstr/>
  </property>
  <property fmtid="{D5CDD505-2E9C-101B-9397-08002B2CF9AE}" pid="4" name="_dlc_DocIdItemGuid">
    <vt:lpwstr>4cc8ebe3-822e-4665-a080-66dead399fea</vt:lpwstr>
  </property>
</Properties>
</file>