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4.xml" ContentType="application/vnd.openxmlformats-officedocument.spreadsheetml.worksheet+xml"/>
  <Override PartName="/xl/worksheets/sheet2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C:\Users\abbie.sherman\Desktop\"/>
    </mc:Choice>
  </mc:AlternateContent>
  <xr:revisionPtr revIDLastSave="0" documentId="8_{DCD85B39-0E8F-481C-8B42-0AB5B43653F0}" xr6:coauthVersionLast="34" xr6:coauthVersionMax="34" xr10:uidLastSave="{00000000-0000-0000-0000-000000000000}"/>
  <bookViews>
    <workbookView xWindow="7668" yWindow="0" windowWidth="22092" windowHeight="11100" tabRatio="810" firstSheet="15" xr2:uid="{00000000-000D-0000-FFFF-FFFF00000000}"/>
  </bookViews>
  <sheets>
    <sheet name="Worksheet Instructions" sheetId="24" r:id="rId1"/>
    <sheet name="1-Years and Tax Rates" sheetId="31" r:id="rId2"/>
    <sheet name="2-Share of Increment" sheetId="33" r:id="rId3"/>
    <sheet name="3-Townwide Comparison" sheetId="32" r:id="rId4"/>
    <sheet name="4B- Municipal Budget" sheetId="2" r:id="rId5"/>
    <sheet name="4C- MunicipalCapital Budget" sheetId="3" r:id="rId6"/>
    <sheet name="4D-Municipal Debt" sheetId="4" r:id="rId7"/>
    <sheet name="Tax Exempt Codes" sheetId="38" r:id="rId8"/>
    <sheet name="5H-All Parcels in District" sheetId="34" r:id="rId9"/>
    <sheet name="5I-Infrastructure Projects" sheetId="23" r:id="rId10"/>
    <sheet name="6I-Infrastructure Cost, by Type" sheetId="7" state="hidden" r:id="rId11"/>
    <sheet name="6J-Infrastructure Cost, by Year" sheetId="8" state="hidden" r:id="rId12"/>
    <sheet name="5J- Infrastructure Impact&amp;Nexus" sheetId="9" r:id="rId13"/>
    <sheet name="5K-Real Property Development  " sheetId="10" r:id="rId14"/>
    <sheet name="5L-Real Prop Incremental Value" sheetId="27" r:id="rId15"/>
    <sheet name="5M-Annual TIF Revenues" sheetId="29" r:id="rId16"/>
    <sheet name="5N-Projected TIF Rev and Share" sheetId="28" r:id="rId17"/>
    <sheet name="5O-All Revenue Sources by Year" sheetId="13" r:id="rId18"/>
    <sheet name="5P- Summary of Annual Debt" sheetId="14" r:id="rId19"/>
    <sheet name="5Q-Debt Service Schedule" sheetId="36" r:id="rId20"/>
    <sheet name="5R-Cash Flow" sheetId="15" r:id="rId21"/>
    <sheet name="5S-Related Costs" sheetId="16" r:id="rId22"/>
    <sheet name="7C-Housing Data" sheetId="22" r:id="rId23"/>
    <sheet name="7K-Businesses and Employment" sheetId="30" r:id="rId24"/>
  </sheets>
  <externalReferences>
    <externalReference r:id="rId25"/>
    <externalReference r:id="rId26"/>
  </externalReferences>
  <definedNames>
    <definedName name="__xlnm.Print_Area_17">#REF!</definedName>
    <definedName name="__xlnm.Print_Area_2">#REF!</definedName>
    <definedName name="__xlnm.Print_Area_20">#REF!</definedName>
    <definedName name="__xlnm.Print_Area_5">#REF!</definedName>
    <definedName name="__xlnm.Print_Titles_20">#REF!</definedName>
    <definedName name="__xlnm.Print_Titles_5">#REF!</definedName>
    <definedName name="asgafgds">'[1]1-Years'!#REF!</definedName>
    <definedName name="LINK_TO_DIRECTIONS_FOR_THIS_TAB" localSheetId="7">'[2]1-Years and Tax Rates'!#REF!</definedName>
    <definedName name="LINK_TO_DIRECTIONS_FOR_THIS_TAB">'1-Years and Tax Rates'!#REF!</definedName>
    <definedName name="_xlnm.Print_Area" localSheetId="1">'1-Years and Tax Rates'!$A$1:$B$6</definedName>
    <definedName name="_xlnm.Print_Area" localSheetId="2">'2-Share of Increment'!$A$1:$B$5</definedName>
    <definedName name="_xlnm.Print_Area" localSheetId="3">'3-Townwide Comparison'!$A$1:$G$14</definedName>
    <definedName name="_xlnm.Print_Area" localSheetId="4">'4B- Municipal Budget'!$A$1:$H$17</definedName>
    <definedName name="_xlnm.Print_Area" localSheetId="5">'4C- MunicipalCapital Budget'!$A$1:$C$16</definedName>
    <definedName name="_xlnm.Print_Area" localSheetId="6">'4D-Municipal Debt'!$A$1:$I$16</definedName>
    <definedName name="_xlnm.Print_Area" localSheetId="8">'5H-All Parcels in District'!$A$1:$N$89</definedName>
    <definedName name="_xlnm.Print_Area" localSheetId="9">'5I-Infrastructure Projects'!$A$1:$X$32</definedName>
    <definedName name="_xlnm.Print_Area" localSheetId="12">'5J- Infrastructure Impact&amp;Nexus'!$A$1:$K$152</definedName>
    <definedName name="_xlnm.Print_Area" localSheetId="13">'5K-Real Property Development  '!$A$1:$I$50</definedName>
    <definedName name="_xlnm.Print_Area" localSheetId="14">'5L-Real Prop Incremental Value'!$A$1:$P$54</definedName>
    <definedName name="_xlnm.Print_Area" localSheetId="15">'5M-Annual TIF Revenues'!$A$1:$CB$53</definedName>
    <definedName name="_xlnm.Print_Area" localSheetId="16">'5N-Projected TIF Rev and Share'!$A$4:$J$28</definedName>
    <definedName name="_xlnm.Print_Area" localSheetId="17">'5O-All Revenue Sources by Year'!$A$1:$K$47</definedName>
    <definedName name="_xlnm.Print_Area" localSheetId="18">'5P- Summary of Annual Debt'!$A$1:$K$24</definedName>
    <definedName name="_xlnm.Print_Area" localSheetId="19">'5Q-Debt Service Schedule'!$A$4:$AJ$25</definedName>
    <definedName name="_xlnm.Print_Area" localSheetId="20">'5R-Cash Flow'!$A$1:$G$45</definedName>
    <definedName name="_xlnm.Print_Area" localSheetId="21">'5S-Related Costs'!$A$1:$D$38</definedName>
    <definedName name="_xlnm.Print_Area" localSheetId="10">'6I-Infrastructure Cost, by Type'!$A$1:$E$27</definedName>
    <definedName name="_xlnm.Print_Area" localSheetId="11">'6J-Infrastructure Cost, by Year'!$A$1:$E$34</definedName>
    <definedName name="_xlnm.Print_Area" localSheetId="22">'7C-Housing Data'!$A$1:$F$35</definedName>
    <definedName name="_xlnm.Print_Area" localSheetId="23">'7K-Businesses and Employment'!$A$1:$D$100</definedName>
    <definedName name="_xlnm.Print_Area" localSheetId="7">'Tax Exempt Codes'!$A$1:$L$55</definedName>
    <definedName name="_xlnm.Print_Area" localSheetId="0">'Worksheet Instructions'!$A$2:$O$230</definedName>
    <definedName name="_xlnm.Print_Titles" localSheetId="9">'5I-Infrastructure Projects'!$3:$3</definedName>
    <definedName name="_xlnm.Print_Titles" localSheetId="12">'5J- Infrastructure Impact&amp;Nexus'!$4:$4</definedName>
    <definedName name="_xlnm.Print_Titles" localSheetId="13">'5K-Real Property Development  '!$3:$3</definedName>
    <definedName name="_xlnm.Print_Titles" localSheetId="14">'5L-Real Prop Incremental Value'!$4:$4</definedName>
    <definedName name="_xlnm.Print_Titles" localSheetId="16">'5N-Projected TIF Rev and Share'!$4:$6</definedName>
    <definedName name="_xlnm.Print_Titles" localSheetId="18">'5P- Summary of Annual Debt'!$4:$4</definedName>
    <definedName name="_xlnm.Print_Titles" localSheetId="19">'5Q-Debt Service Schedule'!$5:$5</definedName>
    <definedName name="_xlnm.Print_Titles" localSheetId="20">'5R-Cash Flow'!$4:$4</definedName>
    <definedName name="_xlnm.Print_Titles" localSheetId="23">'7K-Businesses and Employment'!$4:$4</definedName>
    <definedName name="_xlnm.Print_Titles" localSheetId="0">'Worksheet Instructions'!$2:$5</definedName>
    <definedName name="WORKSHEET_1__YEARS">'Worksheet Instructions'!$A$19</definedName>
    <definedName name="WORKSHEET_2__SHARE_OF_INCREMENT">'Worksheet Instructions'!$A$29</definedName>
    <definedName name="WORKSHEET_3__TOWNWIDE_COMPARISON">'Worksheet Instructions'!$A$35</definedName>
    <definedName name="WORKSHEET_4B__Municipal_Budget_Summary">'Worksheet Instructions'!$A$47</definedName>
    <definedName name="WORKSHEET_4C__Capital_Budget_Summary">'Worksheet Instructions'!$A$55</definedName>
    <definedName name="WORKSHEET_4D__Debt_Summary">'Worksheet Instructions'!$A$58</definedName>
    <definedName name="WORKSHEET_5H__All_Parcels_in_TIF_District">'Worksheet Instructions'!$A$64</definedName>
    <definedName name="WORKSHEET_5I__Infrastructure_Projects">'Worksheet Instructions'!$A$84</definedName>
    <definedName name="WORKSHEET_5J__Infrastructure_Impact_and_Nexus_Information">'Worksheet Instructions'!$A$104</definedName>
    <definedName name="WORKSHEET_5K__Real_Property_Developments">'Worksheet Instructions'!$A$124</definedName>
    <definedName name="WORKSHEET_5L__Real_Property_Incremental_Values">'Worksheet Instructions'!$A$136</definedName>
    <definedName name="WORKSHEET_5M__Projected_Total_Incremental_TIF_Revenues">'Worksheet Instructions'!$A$152</definedName>
    <definedName name="WORKSHEET_5N__All_Revenue_Sources__by_Year">'Worksheet Instructions'!$A$161</definedName>
    <definedName name="WORKSHEET_5O__ALL_REVENUE_SOURCES_BY_YEAR">'Worksheet Instructions'!$A$167</definedName>
    <definedName name="WORKSHEET_5P__SUMMARY_OF_ANNUAL_DEBT">'Worksheet Instructions'!$A$176</definedName>
    <definedName name="WORKSHEET_5Q__DEBT_SCHEDULE">'Worksheet Instructions'!$A$193</definedName>
    <definedName name="WORKSHEET_5R__CASH_FLOW">'Worksheet Instructions'!$A$196</definedName>
    <definedName name="WORKSHEET_5S__RELATED_COSTS">'Worksheet Instructions'!$A$200</definedName>
    <definedName name="WORKSHEET_7C__HOUSING_DATA__Only_Required_if_addressing_Project_Criteria_2__Affordable_Housing">'Worksheet Instructions'!$A$208</definedName>
    <definedName name="WORKSHEET_7K__BUSINESS_AND_EMPLOYMENT_WITHIN_TIF_DISTRICT__REQUIRED_FROM_ALL_APPLICANTS">'Worksheet Instructions'!$A$222</definedName>
  </definedNames>
  <calcPr calcId="179021"/>
  <fileRecoveryPr autoRecover="0"/>
</workbook>
</file>

<file path=xl/calcChain.xml><?xml version="1.0" encoding="utf-8"?>
<calcChain xmlns="http://schemas.openxmlformats.org/spreadsheetml/2006/main">
  <c r="A5" i="15" l="1"/>
  <c r="C45" i="15" l="1"/>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G5" i="13"/>
  <c r="B5" i="13"/>
  <c r="E5" i="13"/>
  <c r="H47" i="13"/>
  <c r="H46" i="13"/>
  <c r="H45" i="13"/>
  <c r="H44" i="13"/>
  <c r="H43" i="13"/>
  <c r="H42" i="13"/>
  <c r="H41" i="13"/>
  <c r="H40" i="13"/>
  <c r="H39" i="13"/>
  <c r="H38" i="13"/>
  <c r="H37" i="13"/>
  <c r="H36" i="13"/>
  <c r="H35" i="13"/>
  <c r="H34" i="13"/>
  <c r="H33" i="13"/>
  <c r="H32" i="13"/>
  <c r="H31" i="13"/>
  <c r="H30" i="13"/>
  <c r="H29" i="13"/>
  <c r="B28" i="13"/>
  <c r="A47" i="13"/>
  <c r="J25" i="34" l="1"/>
  <c r="H25" i="34" l="1"/>
  <c r="G25" i="34"/>
  <c r="F25" i="34"/>
  <c r="J24" i="14" l="1"/>
  <c r="J23" i="14"/>
  <c r="J22" i="14"/>
  <c r="J21" i="14"/>
  <c r="J20" i="14"/>
  <c r="J19" i="14"/>
  <c r="J18" i="14"/>
  <c r="J17" i="14"/>
  <c r="J16" i="14"/>
  <c r="J15" i="14"/>
  <c r="J14" i="14"/>
  <c r="J13" i="14"/>
  <c r="J12" i="14"/>
  <c r="J11" i="14"/>
  <c r="J10" i="14"/>
  <c r="J9" i="14"/>
  <c r="J8" i="14"/>
  <c r="J7" i="14"/>
  <c r="I24" i="14"/>
  <c r="I23" i="14"/>
  <c r="I22" i="14"/>
  <c r="I21" i="14"/>
  <c r="I20" i="14"/>
  <c r="I19" i="14"/>
  <c r="I18" i="14"/>
  <c r="I17" i="14"/>
  <c r="I16" i="14"/>
  <c r="I15" i="14"/>
  <c r="I14" i="14"/>
  <c r="I13" i="14"/>
  <c r="I12" i="14"/>
  <c r="I11" i="14"/>
  <c r="I10" i="14"/>
  <c r="I9" i="14"/>
  <c r="I8" i="14"/>
  <c r="I7" i="14"/>
  <c r="J6" i="14"/>
  <c r="I6" i="14"/>
  <c r="J24" i="34" l="1"/>
  <c r="H24" i="34"/>
  <c r="G24" i="34"/>
  <c r="F24" i="34"/>
  <c r="R32" i="23" l="1"/>
  <c r="R31" i="23"/>
  <c r="R30" i="23"/>
  <c r="R29" i="23"/>
  <c r="R28" i="23"/>
  <c r="R27" i="23"/>
  <c r="R26" i="23"/>
  <c r="R25" i="23"/>
  <c r="R24" i="23"/>
  <c r="R23" i="23"/>
  <c r="R22" i="23"/>
  <c r="R21" i="23"/>
  <c r="R20" i="23"/>
  <c r="R19" i="23"/>
  <c r="R18" i="23"/>
  <c r="R17" i="23"/>
  <c r="R16" i="23"/>
  <c r="R15" i="23"/>
  <c r="R14" i="23"/>
  <c r="R13" i="23"/>
  <c r="R12" i="23"/>
  <c r="R11" i="23"/>
  <c r="R10" i="23"/>
  <c r="N32" i="23"/>
  <c r="N31" i="23"/>
  <c r="N30" i="23"/>
  <c r="N29" i="23"/>
  <c r="N28" i="23"/>
  <c r="N27" i="23"/>
  <c r="N26" i="23"/>
  <c r="N25" i="23"/>
  <c r="N24" i="23"/>
  <c r="N23" i="23"/>
  <c r="N22" i="23"/>
  <c r="N21" i="23"/>
  <c r="N20" i="23"/>
  <c r="N19" i="23"/>
  <c r="N18" i="23"/>
  <c r="N17" i="23"/>
  <c r="N16" i="23"/>
  <c r="N15" i="23"/>
  <c r="N14" i="23"/>
  <c r="N13" i="23"/>
  <c r="N12" i="23"/>
  <c r="N11" i="23"/>
  <c r="N10" i="23"/>
  <c r="G53" i="29" l="1"/>
  <c r="G52" i="29"/>
  <c r="G51" i="29"/>
  <c r="G50" i="29"/>
  <c r="G49" i="29"/>
  <c r="G48" i="29"/>
  <c r="G47" i="29"/>
  <c r="G46" i="29"/>
  <c r="G45" i="29"/>
  <c r="G44" i="29"/>
  <c r="G43" i="29"/>
  <c r="G42" i="29"/>
  <c r="G41" i="29"/>
  <c r="G40" i="29"/>
  <c r="G39" i="29"/>
  <c r="G38" i="29"/>
  <c r="G37" i="29"/>
  <c r="G36" i="29"/>
  <c r="G35" i="29"/>
  <c r="G34" i="29"/>
  <c r="G33" i="29"/>
  <c r="G32" i="29"/>
  <c r="G31" i="29"/>
  <c r="G30" i="29"/>
  <c r="G29" i="29"/>
  <c r="G28" i="29"/>
  <c r="G27" i="29"/>
  <c r="G26" i="29"/>
  <c r="G25" i="29"/>
  <c r="G24" i="29"/>
  <c r="G23" i="29"/>
  <c r="G22" i="29"/>
  <c r="G21" i="29"/>
  <c r="G20" i="29"/>
  <c r="G19" i="29"/>
  <c r="G18" i="29"/>
  <c r="G17" i="29"/>
  <c r="G16" i="29"/>
  <c r="G15" i="29"/>
  <c r="G14" i="29"/>
  <c r="G13" i="29"/>
  <c r="G12" i="29"/>
  <c r="G11" i="29"/>
  <c r="K24" i="14" l="1"/>
  <c r="K23" i="14"/>
  <c r="K22" i="14"/>
  <c r="K21" i="14"/>
  <c r="K20" i="14"/>
  <c r="K19" i="14"/>
  <c r="K18" i="14"/>
  <c r="K17" i="14"/>
  <c r="K16" i="14"/>
  <c r="K15" i="14"/>
  <c r="K14" i="14"/>
  <c r="K13" i="14"/>
  <c r="K12" i="14"/>
  <c r="K11" i="14"/>
  <c r="K10" i="14"/>
  <c r="K9" i="14"/>
  <c r="K8" i="14"/>
  <c r="K7" i="14"/>
  <c r="K6" i="14"/>
  <c r="D2" i="16" l="1"/>
  <c r="A8" i="16" s="1"/>
  <c r="E6" i="15" s="1"/>
  <c r="F6" i="15" s="1"/>
  <c r="O6" i="29"/>
  <c r="V5" i="29" s="1"/>
  <c r="O5" i="29"/>
  <c r="A6" i="13"/>
  <c r="A9" i="13" s="1"/>
  <c r="G10" i="29"/>
  <c r="U53" i="29" l="1"/>
  <c r="W51" i="29"/>
  <c r="V50" i="29"/>
  <c r="U49" i="29"/>
  <c r="W47" i="29"/>
  <c r="V46" i="29"/>
  <c r="U45" i="29"/>
  <c r="W43" i="29"/>
  <c r="V42" i="29"/>
  <c r="U41" i="29"/>
  <c r="W39" i="29"/>
  <c r="V38" i="29"/>
  <c r="U37" i="29"/>
  <c r="W35" i="29"/>
  <c r="V34" i="29"/>
  <c r="U33" i="29"/>
  <c r="W31" i="29"/>
  <c r="V30" i="29"/>
  <c r="U29" i="29"/>
  <c r="W27" i="29"/>
  <c r="V26" i="29"/>
  <c r="U25" i="29"/>
  <c r="W23" i="29"/>
  <c r="V22" i="29"/>
  <c r="U21" i="29"/>
  <c r="W19" i="29"/>
  <c r="V18" i="29"/>
  <c r="U17" i="29"/>
  <c r="W15" i="29"/>
  <c r="V14" i="29"/>
  <c r="U13" i="29"/>
  <c r="W10" i="29"/>
  <c r="V53" i="29"/>
  <c r="W50" i="29"/>
  <c r="W46" i="29"/>
  <c r="W42" i="29"/>
  <c r="W38" i="29"/>
  <c r="W34" i="29"/>
  <c r="V29" i="29"/>
  <c r="U24" i="29"/>
  <c r="U20" i="29"/>
  <c r="U16" i="29"/>
  <c r="W52" i="29"/>
  <c r="V51" i="29"/>
  <c r="U50" i="29"/>
  <c r="W48" i="29"/>
  <c r="V47" i="29"/>
  <c r="U46" i="29"/>
  <c r="W44" i="29"/>
  <c r="V43" i="29"/>
  <c r="U42" i="29"/>
  <c r="W40" i="29"/>
  <c r="V39" i="29"/>
  <c r="U38" i="29"/>
  <c r="W36" i="29"/>
  <c r="V35" i="29"/>
  <c r="U34" i="29"/>
  <c r="W32" i="29"/>
  <c r="V31" i="29"/>
  <c r="U30" i="29"/>
  <c r="W28" i="29"/>
  <c r="V27" i="29"/>
  <c r="U26" i="29"/>
  <c r="W24" i="29"/>
  <c r="V23" i="29"/>
  <c r="U22" i="29"/>
  <c r="W20" i="29"/>
  <c r="V19" i="29"/>
  <c r="U18" i="29"/>
  <c r="W16" i="29"/>
  <c r="V15" i="29"/>
  <c r="U14" i="29"/>
  <c r="V10" i="29"/>
  <c r="U48" i="29"/>
  <c r="U44" i="29"/>
  <c r="U40" i="29"/>
  <c r="U36" i="29"/>
  <c r="U32" i="29"/>
  <c r="U28" i="29"/>
  <c r="V25" i="29"/>
  <c r="V21" i="29"/>
  <c r="V17" i="29"/>
  <c r="W14" i="29"/>
  <c r="U10" i="29"/>
  <c r="W53" i="29"/>
  <c r="V52" i="29"/>
  <c r="U51" i="29"/>
  <c r="W49" i="29"/>
  <c r="V48" i="29"/>
  <c r="U47" i="29"/>
  <c r="W45" i="29"/>
  <c r="V44" i="29"/>
  <c r="U43" i="29"/>
  <c r="W41" i="29"/>
  <c r="V40" i="29"/>
  <c r="U39" i="29"/>
  <c r="W37" i="29"/>
  <c r="V36" i="29"/>
  <c r="U35" i="29"/>
  <c r="W33" i="29"/>
  <c r="V32" i="29"/>
  <c r="U31" i="29"/>
  <c r="W29" i="29"/>
  <c r="V28" i="29"/>
  <c r="U27" i="29"/>
  <c r="W25" i="29"/>
  <c r="V24" i="29"/>
  <c r="U23" i="29"/>
  <c r="W21" i="29"/>
  <c r="V20" i="29"/>
  <c r="U19" i="29"/>
  <c r="W17" i="29"/>
  <c r="V16" i="29"/>
  <c r="U15" i="29"/>
  <c r="W13" i="29"/>
  <c r="U52" i="29"/>
  <c r="V49" i="29"/>
  <c r="V45" i="29"/>
  <c r="V41" i="29"/>
  <c r="V37" i="29"/>
  <c r="V33" i="29"/>
  <c r="W30" i="29"/>
  <c r="W26" i="29"/>
  <c r="W22" i="29"/>
  <c r="W18" i="29"/>
  <c r="V13" i="29"/>
  <c r="G6" i="15"/>
  <c r="A7" i="15"/>
  <c r="E7" i="15" s="1"/>
  <c r="B5" i="2"/>
  <c r="S5" i="29" l="1"/>
  <c r="BS6" i="29" s="1"/>
  <c r="R5" i="29"/>
  <c r="CA6" i="29" s="1"/>
  <c r="Q5" i="29"/>
  <c r="BW6" i="29" s="1"/>
  <c r="AK6" i="29" l="1"/>
  <c r="BI6" i="29"/>
  <c r="AN6" i="29"/>
  <c r="BL6" i="29"/>
  <c r="Y6" i="29"/>
  <c r="AW6" i="29"/>
  <c r="BU6" i="29"/>
  <c r="AB6" i="29"/>
  <c r="AZ6" i="29"/>
  <c r="BX6" i="29"/>
  <c r="AS6" i="29"/>
  <c r="BE6" i="29"/>
  <c r="BQ6" i="29"/>
  <c r="BT6" i="29"/>
  <c r="U6" i="29"/>
  <c r="X6" i="29"/>
  <c r="BH6" i="29"/>
  <c r="AG6" i="29"/>
  <c r="AJ6" i="29"/>
  <c r="AV6" i="29"/>
  <c r="BD6" i="29"/>
  <c r="CB6" i="29"/>
  <c r="AC6" i="29"/>
  <c r="AO6" i="29"/>
  <c r="BM6" i="29"/>
  <c r="BY6" i="29"/>
  <c r="V6" i="29"/>
  <c r="Z6" i="29"/>
  <c r="AD6" i="29"/>
  <c r="AH6" i="29"/>
  <c r="AL6" i="29"/>
  <c r="AP6" i="29"/>
  <c r="AT6" i="29"/>
  <c r="AX6" i="29"/>
  <c r="BB6" i="29"/>
  <c r="BF6" i="29"/>
  <c r="BJ6" i="29"/>
  <c r="BN6" i="29"/>
  <c r="BR6" i="29"/>
  <c r="BV6" i="29"/>
  <c r="BZ6" i="29"/>
  <c r="AF6" i="29"/>
  <c r="AR6" i="29"/>
  <c r="BP6" i="29"/>
  <c r="BA6" i="29"/>
  <c r="W6" i="29"/>
  <c r="AA6" i="29"/>
  <c r="AE6" i="29"/>
  <c r="AI6" i="29"/>
  <c r="AM6" i="29"/>
  <c r="AQ6" i="29"/>
  <c r="AU6" i="29"/>
  <c r="AY6" i="29"/>
  <c r="BC6" i="29"/>
  <c r="BG6" i="29"/>
  <c r="BK6" i="29"/>
  <c r="BO6" i="29"/>
  <c r="A2" i="15"/>
  <c r="A1" i="15"/>
  <c r="A2" i="36"/>
  <c r="A1" i="36"/>
  <c r="A2" i="28"/>
  <c r="A1" i="28"/>
  <c r="A2" i="34"/>
  <c r="A2" i="30" l="1"/>
  <c r="A1" i="30"/>
  <c r="A2" i="22"/>
  <c r="A1" i="22"/>
  <c r="B2" i="16"/>
  <c r="B1" i="16"/>
  <c r="A2" i="14"/>
  <c r="A1" i="14"/>
  <c r="A2" i="13"/>
  <c r="A1" i="13"/>
  <c r="A2" i="29"/>
  <c r="A1" i="29"/>
  <c r="A2" i="27"/>
  <c r="A1" i="27"/>
  <c r="A2" i="10"/>
  <c r="A1" i="10"/>
  <c r="A2" i="9"/>
  <c r="A1" i="9"/>
  <c r="A2" i="23"/>
  <c r="A1" i="23"/>
  <c r="A1" i="34"/>
  <c r="A2" i="4"/>
  <c r="A1" i="4"/>
  <c r="A2" i="3"/>
  <c r="A1" i="3"/>
  <c r="A2" i="2"/>
  <c r="A1" i="2"/>
  <c r="A2" i="32"/>
  <c r="A1" i="32"/>
  <c r="A2" i="33"/>
  <c r="A1" i="33"/>
  <c r="B35" i="22" l="1"/>
  <c r="N54" i="27" l="1"/>
  <c r="N53" i="27"/>
  <c r="N52" i="27"/>
  <c r="N51" i="27"/>
  <c r="N50" i="27"/>
  <c r="N49" i="27"/>
  <c r="N48" i="27"/>
  <c r="N47" i="27"/>
  <c r="N46" i="27"/>
  <c r="N45"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N10" i="27"/>
  <c r="N9" i="27"/>
  <c r="N8" i="27"/>
  <c r="N7" i="27"/>
  <c r="I87" i="34" l="1"/>
  <c r="I86" i="34"/>
  <c r="I85" i="34"/>
  <c r="I84" i="34"/>
  <c r="I83" i="34"/>
  <c r="I82" i="34"/>
  <c r="I81" i="34"/>
  <c r="I80" i="34"/>
  <c r="I79" i="34"/>
  <c r="I78" i="34"/>
  <c r="I77" i="34"/>
  <c r="I76" i="34"/>
  <c r="I75" i="34"/>
  <c r="I74" i="34"/>
  <c r="I73" i="34"/>
  <c r="I72" i="34"/>
  <c r="I71" i="34"/>
  <c r="I70" i="34"/>
  <c r="I69" i="34"/>
  <c r="I68" i="34"/>
  <c r="I67" i="34"/>
  <c r="I66" i="34"/>
  <c r="I65" i="34"/>
  <c r="I64" i="34"/>
  <c r="I63" i="34"/>
  <c r="I62" i="34"/>
  <c r="I61" i="34"/>
  <c r="I60" i="34"/>
  <c r="I59" i="34"/>
  <c r="I58" i="34"/>
  <c r="I57" i="34"/>
  <c r="I56" i="34"/>
  <c r="I55" i="34"/>
  <c r="I54" i="34"/>
  <c r="I53" i="34"/>
  <c r="I52" i="34"/>
  <c r="I51" i="34"/>
  <c r="I50" i="34"/>
  <c r="I49" i="34"/>
  <c r="I48" i="34"/>
  <c r="I47" i="34"/>
  <c r="I46" i="34"/>
  <c r="I45" i="34"/>
  <c r="I44" i="34"/>
  <c r="I43" i="34"/>
  <c r="I42" i="34"/>
  <c r="I41" i="34"/>
  <c r="I40" i="34"/>
  <c r="I39" i="34"/>
  <c r="I38" i="34"/>
  <c r="I37" i="34"/>
  <c r="I36" i="34"/>
  <c r="I35" i="34"/>
  <c r="I34" i="34"/>
  <c r="I33" i="34"/>
  <c r="I32" i="34"/>
  <c r="I31" i="34"/>
  <c r="I30" i="34"/>
  <c r="I29" i="34"/>
  <c r="I28" i="34"/>
  <c r="I21" i="34"/>
  <c r="K25" i="34" l="1"/>
  <c r="I25" i="34"/>
  <c r="K24" i="34"/>
  <c r="I24" i="34"/>
  <c r="A9" i="27"/>
  <c r="A10" i="29" s="1"/>
  <c r="A10" i="27"/>
  <c r="A11" i="27"/>
  <c r="A12" i="29" s="1"/>
  <c r="A12" i="27"/>
  <c r="A13" i="29" s="1"/>
  <c r="A13" i="27"/>
  <c r="A14" i="29" s="1"/>
  <c r="A14" i="27"/>
  <c r="A15" i="29" s="1"/>
  <c r="A15" i="27"/>
  <c r="A16" i="29" s="1"/>
  <c r="A16" i="27"/>
  <c r="A17" i="29" s="1"/>
  <c r="A17" i="27"/>
  <c r="A18" i="27"/>
  <c r="A19" i="27"/>
  <c r="A20" i="29" s="1"/>
  <c r="A20" i="27"/>
  <c r="A21" i="29" s="1"/>
  <c r="A21" i="27"/>
  <c r="A22" i="29" s="1"/>
  <c r="A22" i="27"/>
  <c r="A23" i="27"/>
  <c r="A24" i="29" s="1"/>
  <c r="A24" i="27"/>
  <c r="A25" i="29" s="1"/>
  <c r="A25" i="27"/>
  <c r="A26" i="29" s="1"/>
  <c r="A26" i="27"/>
  <c r="A27" i="27"/>
  <c r="A28" i="29" s="1"/>
  <c r="A28" i="27"/>
  <c r="A29" i="29" s="1"/>
  <c r="A29" i="27"/>
  <c r="A30" i="29" s="1"/>
  <c r="A30" i="27"/>
  <c r="A31" i="27"/>
  <c r="A32" i="29" s="1"/>
  <c r="A32" i="27"/>
  <c r="A33" i="29" s="1"/>
  <c r="A33" i="27"/>
  <c r="A34" i="29" s="1"/>
  <c r="A34" i="27"/>
  <c r="A35" i="27"/>
  <c r="A36" i="29" s="1"/>
  <c r="A36" i="27"/>
  <c r="A37" i="29" s="1"/>
  <c r="A37" i="27"/>
  <c r="A38" i="29" s="1"/>
  <c r="A38" i="27"/>
  <c r="A39" i="29" s="1"/>
  <c r="A39" i="27"/>
  <c r="A40" i="29" s="1"/>
  <c r="A40" i="27"/>
  <c r="A41" i="29" s="1"/>
  <c r="A41" i="27"/>
  <c r="A42" i="29" s="1"/>
  <c r="A42" i="27"/>
  <c r="A43" i="29" s="1"/>
  <c r="A43" i="27"/>
  <c r="A44" i="29" s="1"/>
  <c r="A44" i="27"/>
  <c r="A45" i="29" s="1"/>
  <c r="A45" i="27"/>
  <c r="A46" i="29" s="1"/>
  <c r="A46" i="27"/>
  <c r="A47" i="29" s="1"/>
  <c r="A47" i="27"/>
  <c r="A48" i="29" s="1"/>
  <c r="A48" i="27"/>
  <c r="A49" i="29" s="1"/>
  <c r="A49" i="27"/>
  <c r="A50" i="27"/>
  <c r="A51" i="29" s="1"/>
  <c r="A51" i="27"/>
  <c r="A52" i="29" s="1"/>
  <c r="A52" i="27"/>
  <c r="A53" i="29" s="1"/>
  <c r="A53" i="27"/>
  <c r="A54" i="27"/>
  <c r="L7" i="29"/>
  <c r="K7" i="29"/>
  <c r="J7" i="29"/>
  <c r="J54" i="27"/>
  <c r="O54" i="27"/>
  <c r="J53" i="27"/>
  <c r="P53" i="27" s="1"/>
  <c r="J52" i="27"/>
  <c r="I53" i="29" s="1"/>
  <c r="J51" i="27"/>
  <c r="I52" i="29" s="1"/>
  <c r="J50" i="27"/>
  <c r="I51" i="29" s="1"/>
  <c r="O50" i="27"/>
  <c r="M51" i="29" s="1"/>
  <c r="J49" i="27"/>
  <c r="P49" i="27" s="1"/>
  <c r="N50" i="29" s="1"/>
  <c r="J48" i="27"/>
  <c r="O48" i="27" s="1"/>
  <c r="M49" i="29" s="1"/>
  <c r="J47" i="27"/>
  <c r="I48" i="29" s="1"/>
  <c r="J46" i="27"/>
  <c r="J45" i="27"/>
  <c r="P45" i="27" s="1"/>
  <c r="N46" i="29" s="1"/>
  <c r="J44" i="27"/>
  <c r="O44" i="27" s="1"/>
  <c r="M45" i="29" s="1"/>
  <c r="J43" i="27"/>
  <c r="O43" i="27" s="1"/>
  <c r="M44" i="29" s="1"/>
  <c r="I44" i="29"/>
  <c r="J42" i="27"/>
  <c r="O42" i="27" s="1"/>
  <c r="M43" i="29" s="1"/>
  <c r="J41" i="27"/>
  <c r="P41" i="27" s="1"/>
  <c r="N42" i="29" s="1"/>
  <c r="J40" i="27"/>
  <c r="P40" i="27" s="1"/>
  <c r="N41" i="29" s="1"/>
  <c r="I41" i="29"/>
  <c r="J39" i="27"/>
  <c r="I40" i="29" s="1"/>
  <c r="E54" i="27"/>
  <c r="E53" i="27"/>
  <c r="E52" i="27"/>
  <c r="E51" i="27"/>
  <c r="E50" i="27"/>
  <c r="E49" i="27"/>
  <c r="E48" i="27"/>
  <c r="E47" i="27"/>
  <c r="E46" i="27"/>
  <c r="E45" i="27"/>
  <c r="E44" i="27"/>
  <c r="E43" i="27"/>
  <c r="E42" i="27"/>
  <c r="E41" i="27"/>
  <c r="E40" i="27"/>
  <c r="E39" i="27"/>
  <c r="E35" i="22"/>
  <c r="D35" i="22"/>
  <c r="D16" i="22"/>
  <c r="A8" i="15"/>
  <c r="E8" i="15" s="1"/>
  <c r="E6" i="36"/>
  <c r="F6" i="36" s="1"/>
  <c r="E7" i="36"/>
  <c r="F7" i="36" s="1"/>
  <c r="E8" i="36"/>
  <c r="F8" i="36" s="1"/>
  <c r="E9" i="36"/>
  <c r="F9" i="36" s="1"/>
  <c r="E10" i="36"/>
  <c r="F10" i="36" s="1"/>
  <c r="E11" i="36"/>
  <c r="F11" i="36" s="1"/>
  <c r="E12" i="36"/>
  <c r="F12" i="36" s="1"/>
  <c r="E13" i="36"/>
  <c r="F13" i="36" s="1"/>
  <c r="E14" i="36"/>
  <c r="F14" i="36" s="1"/>
  <c r="E15" i="36"/>
  <c r="F15" i="36" s="1"/>
  <c r="E16" i="36"/>
  <c r="F16" i="36" s="1"/>
  <c r="E17" i="36"/>
  <c r="F17" i="36" s="1"/>
  <c r="E18" i="36"/>
  <c r="F18" i="36" s="1"/>
  <c r="E19" i="36"/>
  <c r="F19" i="36" s="1"/>
  <c r="E20" i="36"/>
  <c r="F20" i="36" s="1"/>
  <c r="E21" i="36"/>
  <c r="F21" i="36" s="1"/>
  <c r="E22" i="36"/>
  <c r="F22" i="36" s="1"/>
  <c r="E23" i="36"/>
  <c r="F23" i="36" s="1"/>
  <c r="C6" i="36"/>
  <c r="C7" i="36"/>
  <c r="C8" i="36"/>
  <c r="C9" i="36"/>
  <c r="C10" i="36"/>
  <c r="C11" i="36"/>
  <c r="C12" i="36"/>
  <c r="C13" i="36"/>
  <c r="C14" i="36"/>
  <c r="C15" i="36"/>
  <c r="C16" i="36"/>
  <c r="C17" i="36"/>
  <c r="C18" i="36"/>
  <c r="C19" i="36"/>
  <c r="C20" i="36"/>
  <c r="C21" i="36"/>
  <c r="C22" i="36"/>
  <c r="C23" i="36"/>
  <c r="B6" i="36"/>
  <c r="B4" i="36"/>
  <c r="G5" i="36" s="1"/>
  <c r="B7" i="36"/>
  <c r="B8" i="36"/>
  <c r="B9" i="36"/>
  <c r="B10" i="36"/>
  <c r="B11" i="36"/>
  <c r="B12" i="36"/>
  <c r="B13" i="36"/>
  <c r="B14" i="36"/>
  <c r="B15" i="36"/>
  <c r="B16" i="36"/>
  <c r="B17" i="36"/>
  <c r="B18" i="36"/>
  <c r="B19" i="36"/>
  <c r="B20" i="36"/>
  <c r="B21" i="36"/>
  <c r="B22" i="36"/>
  <c r="B23" i="36"/>
  <c r="J5" i="14"/>
  <c r="D5" i="14"/>
  <c r="H8" i="13"/>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I5" i="28"/>
  <c r="H5" i="28" s="1"/>
  <c r="H6" i="28" s="1"/>
  <c r="G5" i="28"/>
  <c r="F5" i="28" s="1"/>
  <c r="F6" i="28" s="1"/>
  <c r="B5" i="28"/>
  <c r="CO16" i="29"/>
  <c r="B5" i="27"/>
  <c r="A147" i="9"/>
  <c r="A141" i="9"/>
  <c r="A135" i="9"/>
  <c r="A129" i="9"/>
  <c r="A123" i="9"/>
  <c r="A117" i="9"/>
  <c r="A111" i="9"/>
  <c r="A105" i="9"/>
  <c r="A100" i="9"/>
  <c r="A94" i="9"/>
  <c r="A89" i="9"/>
  <c r="A83" i="9"/>
  <c r="A77" i="9"/>
  <c r="A71" i="9"/>
  <c r="A65" i="9"/>
  <c r="A59" i="9"/>
  <c r="A53" i="9"/>
  <c r="A47" i="9"/>
  <c r="A41" i="9"/>
  <c r="A35" i="9"/>
  <c r="A29" i="9"/>
  <c r="A23" i="9"/>
  <c r="A17" i="9"/>
  <c r="F5" i="23"/>
  <c r="C12" i="32"/>
  <c r="E8" i="32"/>
  <c r="F12" i="32" s="1"/>
  <c r="C14" i="32"/>
  <c r="G14" i="32" s="1"/>
  <c r="C13" i="32"/>
  <c r="G13" i="32" s="1"/>
  <c r="C11" i="32"/>
  <c r="G11" i="32" s="1"/>
  <c r="C19" i="34"/>
  <c r="M89" i="34"/>
  <c r="C25" i="34" s="1"/>
  <c r="J89" i="34"/>
  <c r="I89" i="34"/>
  <c r="H89" i="34"/>
  <c r="G89" i="34"/>
  <c r="F89" i="34"/>
  <c r="E89" i="34"/>
  <c r="C7" i="32"/>
  <c r="G7" i="32" s="1"/>
  <c r="E25" i="34"/>
  <c r="C5" i="32" s="1"/>
  <c r="G5" i="32" s="1"/>
  <c r="C10" i="32"/>
  <c r="M25" i="34"/>
  <c r="E6" i="2"/>
  <c r="C6" i="2" s="1"/>
  <c r="E7" i="2"/>
  <c r="C7" i="2" s="1"/>
  <c r="E8" i="2"/>
  <c r="C8" i="2" s="1"/>
  <c r="E9" i="2"/>
  <c r="C9" i="2" s="1"/>
  <c r="E10" i="2"/>
  <c r="C10" i="2" s="1"/>
  <c r="E11" i="2"/>
  <c r="C11" i="2" s="1"/>
  <c r="E12" i="2"/>
  <c r="C12" i="2" s="1"/>
  <c r="E13" i="2"/>
  <c r="C13" i="2" s="1"/>
  <c r="E14" i="2"/>
  <c r="C14" i="2" s="1"/>
  <c r="E15" i="2"/>
  <c r="C15" i="2" s="1"/>
  <c r="E16" i="2"/>
  <c r="C16" i="2" s="1"/>
  <c r="B4" i="4"/>
  <c r="B5" i="4" s="1"/>
  <c r="C16" i="3"/>
  <c r="B4" i="3"/>
  <c r="B6" i="3" s="1"/>
  <c r="B7" i="3" s="1"/>
  <c r="B8" i="3" s="1"/>
  <c r="B9" i="3" s="1"/>
  <c r="B10" i="3" s="1"/>
  <c r="B11" i="3" s="1"/>
  <c r="B12" i="3" s="1"/>
  <c r="B13" i="3" s="1"/>
  <c r="B14" i="3" s="1"/>
  <c r="B15" i="3" s="1"/>
  <c r="F13" i="32"/>
  <c r="F14" i="32"/>
  <c r="F10" i="32"/>
  <c r="D5" i="30"/>
  <c r="C5" i="30"/>
  <c r="I6" i="23"/>
  <c r="G6" i="23"/>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BQ54" i="23"/>
  <c r="BP54" i="23"/>
  <c r="E18" i="7"/>
  <c r="D18" i="7"/>
  <c r="C18" i="7"/>
  <c r="E12" i="7"/>
  <c r="D12" i="7"/>
  <c r="C12" i="7"/>
  <c r="E8" i="7"/>
  <c r="D8" i="7"/>
  <c r="C8" i="7"/>
  <c r="E4" i="7"/>
  <c r="D4" i="7"/>
  <c r="C4" i="7"/>
  <c r="C6" i="4"/>
  <c r="C5" i="4"/>
  <c r="A11" i="29"/>
  <c r="A18" i="29"/>
  <c r="A19" i="29"/>
  <c r="A31" i="29"/>
  <c r="A50" i="29"/>
  <c r="E55" i="29"/>
  <c r="H53" i="29"/>
  <c r="E53" i="29"/>
  <c r="H52" i="29"/>
  <c r="E52" i="29"/>
  <c r="H51" i="29"/>
  <c r="E51" i="29"/>
  <c r="H50" i="29"/>
  <c r="E50" i="29"/>
  <c r="H49" i="29"/>
  <c r="E49" i="29"/>
  <c r="H48" i="29"/>
  <c r="E48" i="29"/>
  <c r="H47" i="29"/>
  <c r="E47" i="29"/>
  <c r="H46" i="29"/>
  <c r="E46" i="29"/>
  <c r="H45" i="29"/>
  <c r="E45" i="29"/>
  <c r="H44" i="29"/>
  <c r="E44" i="29"/>
  <c r="H43" i="29"/>
  <c r="E43" i="29"/>
  <c r="H42" i="29"/>
  <c r="E42" i="29"/>
  <c r="H41" i="29"/>
  <c r="E41" i="29"/>
  <c r="H40" i="29"/>
  <c r="E40" i="29"/>
  <c r="H39" i="29"/>
  <c r="E39" i="29"/>
  <c r="H38" i="29"/>
  <c r="E38" i="29"/>
  <c r="H37" i="29"/>
  <c r="E37" i="29"/>
  <c r="H36" i="29"/>
  <c r="E36" i="29"/>
  <c r="H35" i="29"/>
  <c r="E35" i="29"/>
  <c r="H34" i="29"/>
  <c r="E34" i="29"/>
  <c r="H33" i="29"/>
  <c r="E33" i="29"/>
  <c r="H32" i="29"/>
  <c r="E32" i="29"/>
  <c r="H31" i="29"/>
  <c r="E31" i="29"/>
  <c r="H30" i="29"/>
  <c r="E30" i="29"/>
  <c r="H29" i="29"/>
  <c r="E29" i="29"/>
  <c r="H28" i="29"/>
  <c r="E28" i="29"/>
  <c r="H27" i="29"/>
  <c r="E27" i="29"/>
  <c r="H26" i="29"/>
  <c r="E26" i="29"/>
  <c r="H25" i="29"/>
  <c r="E25" i="29"/>
  <c r="H24" i="29"/>
  <c r="E24" i="29"/>
  <c r="H23" i="29"/>
  <c r="E23" i="29"/>
  <c r="H22" i="29"/>
  <c r="E22" i="29"/>
  <c r="H21" i="29"/>
  <c r="E21" i="29"/>
  <c r="H20" i="29"/>
  <c r="E20" i="29"/>
  <c r="H19" i="29"/>
  <c r="E19" i="29"/>
  <c r="H18" i="29"/>
  <c r="E18" i="29"/>
  <c r="H17" i="29"/>
  <c r="E17" i="29"/>
  <c r="H16" i="29"/>
  <c r="E16" i="29"/>
  <c r="H15" i="29"/>
  <c r="E15" i="29"/>
  <c r="H14" i="29"/>
  <c r="E14" i="29"/>
  <c r="H13" i="29"/>
  <c r="E13" i="29"/>
  <c r="H12" i="29"/>
  <c r="E12" i="29"/>
  <c r="H11" i="29"/>
  <c r="E11" i="29"/>
  <c r="H10" i="29"/>
  <c r="E10" i="29"/>
  <c r="I9" i="29"/>
  <c r="N9" i="29" s="1"/>
  <c r="E9" i="29"/>
  <c r="I8" i="29"/>
  <c r="E8" i="29"/>
  <c r="F7" i="29"/>
  <c r="D7" i="29"/>
  <c r="C7" i="29"/>
  <c r="B7" i="29"/>
  <c r="E6" i="28"/>
  <c r="C16" i="22"/>
  <c r="B16" i="22"/>
  <c r="D5" i="16"/>
  <c r="H7" i="13"/>
  <c r="A23" i="29"/>
  <c r="A27" i="29"/>
  <c r="A35" i="29"/>
  <c r="I6" i="27"/>
  <c r="F6" i="27"/>
  <c r="D6" i="27"/>
  <c r="C6" i="27"/>
  <c r="B6" i="27"/>
  <c r="I50" i="29"/>
  <c r="I43" i="29"/>
  <c r="J38" i="27"/>
  <c r="I39" i="29" s="1"/>
  <c r="J37" i="27"/>
  <c r="I38" i="29" s="1"/>
  <c r="J36" i="27"/>
  <c r="J35" i="27"/>
  <c r="J34" i="27"/>
  <c r="J33" i="27"/>
  <c r="P33" i="27" s="1"/>
  <c r="N34" i="29" s="1"/>
  <c r="J32" i="27"/>
  <c r="I33" i="29" s="1"/>
  <c r="J31" i="27"/>
  <c r="I32" i="29" s="1"/>
  <c r="J30" i="27"/>
  <c r="J29" i="27"/>
  <c r="J28" i="27"/>
  <c r="J27" i="27"/>
  <c r="I28" i="29" s="1"/>
  <c r="J26" i="27"/>
  <c r="P26" i="27" s="1"/>
  <c r="N27" i="29" s="1"/>
  <c r="J25" i="27"/>
  <c r="P25" i="27" s="1"/>
  <c r="N26" i="29" s="1"/>
  <c r="J24" i="27"/>
  <c r="P24" i="27" s="1"/>
  <c r="N25" i="29" s="1"/>
  <c r="J23" i="27"/>
  <c r="J22" i="27"/>
  <c r="J21" i="27"/>
  <c r="P21" i="27" s="1"/>
  <c r="N22" i="29" s="1"/>
  <c r="J20" i="27"/>
  <c r="P20" i="27" s="1"/>
  <c r="J19" i="27"/>
  <c r="J18" i="27"/>
  <c r="O18" i="27" s="1"/>
  <c r="M19" i="29" s="1"/>
  <c r="J17" i="27"/>
  <c r="P17" i="27" s="1"/>
  <c r="N18" i="29" s="1"/>
  <c r="J16" i="27"/>
  <c r="I17" i="29" s="1"/>
  <c r="J15" i="27"/>
  <c r="J14" i="27"/>
  <c r="P14" i="27" s="1"/>
  <c r="N15" i="29" s="1"/>
  <c r="J13" i="27"/>
  <c r="I14" i="29" s="1"/>
  <c r="J12" i="27"/>
  <c r="I13" i="29" s="1"/>
  <c r="J11" i="27"/>
  <c r="I12" i="29" s="1"/>
  <c r="J10" i="27"/>
  <c r="O10" i="27" s="1"/>
  <c r="M11" i="29" s="1"/>
  <c r="J9" i="27"/>
  <c r="J8" i="27"/>
  <c r="P8" i="27" s="1"/>
  <c r="J7"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E10" i="27"/>
  <c r="E9" i="27"/>
  <c r="E8" i="27"/>
  <c r="E7" i="27"/>
  <c r="H32" i="23"/>
  <c r="J32" i="23" s="1"/>
  <c r="H31" i="23"/>
  <c r="J31" i="23" s="1"/>
  <c r="H30" i="23"/>
  <c r="J30" i="23" s="1"/>
  <c r="H29" i="23"/>
  <c r="J29" i="23" s="1"/>
  <c r="H28" i="23"/>
  <c r="J28" i="23" s="1"/>
  <c r="H27" i="23"/>
  <c r="J27" i="23" s="1"/>
  <c r="H26" i="23"/>
  <c r="J26" i="23" s="1"/>
  <c r="H25" i="23"/>
  <c r="J25" i="23" s="1"/>
  <c r="H24" i="23"/>
  <c r="J24" i="23" s="1"/>
  <c r="H23" i="23"/>
  <c r="J23" i="23" s="1"/>
  <c r="H22" i="23"/>
  <c r="J22" i="23" s="1"/>
  <c r="H21" i="23"/>
  <c r="J21" i="23" s="1"/>
  <c r="H20" i="23"/>
  <c r="J20" i="23" s="1"/>
  <c r="H19" i="23"/>
  <c r="J19" i="23" s="1"/>
  <c r="H18" i="23"/>
  <c r="J18" i="23" s="1"/>
  <c r="H17" i="23"/>
  <c r="J17" i="23" s="1"/>
  <c r="H16" i="23"/>
  <c r="J16" i="23" s="1"/>
  <c r="H15" i="23"/>
  <c r="J15" i="23" s="1"/>
  <c r="H14" i="23"/>
  <c r="J14" i="23" s="1"/>
  <c r="H13" i="23"/>
  <c r="J13" i="23" s="1"/>
  <c r="H12" i="23"/>
  <c r="H11" i="23"/>
  <c r="J11" i="23" s="1"/>
  <c r="H10" i="23"/>
  <c r="J10" i="23" s="1"/>
  <c r="H9" i="23"/>
  <c r="J9" i="23" s="1"/>
  <c r="H8" i="23"/>
  <c r="J8" i="23" s="1"/>
  <c r="H7" i="23"/>
  <c r="J7" i="23" s="1"/>
  <c r="C15" i="4"/>
  <c r="C14" i="4"/>
  <c r="C13" i="4"/>
  <c r="C12" i="4"/>
  <c r="C11" i="4"/>
  <c r="C10" i="4"/>
  <c r="C9" i="4"/>
  <c r="C8" i="4"/>
  <c r="C7" i="4"/>
  <c r="O26" i="27"/>
  <c r="M27" i="29" s="1"/>
  <c r="O30" i="27"/>
  <c r="M31" i="29" s="1"/>
  <c r="O37" i="27"/>
  <c r="M38" i="29" s="1"/>
  <c r="O38" i="27"/>
  <c r="M39" i="29" s="1"/>
  <c r="I49" i="29"/>
  <c r="P34" i="27"/>
  <c r="N35" i="29" s="1"/>
  <c r="P38" i="27"/>
  <c r="N39" i="29" s="1"/>
  <c r="I18" i="29"/>
  <c r="I30" i="29"/>
  <c r="P37" i="27"/>
  <c r="N38" i="29" s="1"/>
  <c r="I42" i="29"/>
  <c r="I46" i="29"/>
  <c r="C3" i="8"/>
  <c r="D3" i="8"/>
  <c r="E3" i="8"/>
  <c r="N21" i="29"/>
  <c r="I45" i="29"/>
  <c r="F9" i="32"/>
  <c r="F11" i="32"/>
  <c r="CP5" i="29"/>
  <c r="CP28" i="29" s="1"/>
  <c r="CJ5" i="29"/>
  <c r="CI42" i="29" s="1"/>
  <c r="CG5" i="29"/>
  <c r="CG21" i="29" s="1"/>
  <c r="CO51" i="29"/>
  <c r="CO41" i="29"/>
  <c r="CP29" i="29"/>
  <c r="CO55" i="29"/>
  <c r="CQ13" i="29"/>
  <c r="CO37" i="29"/>
  <c r="CP17" i="29"/>
  <c r="CQ49" i="29"/>
  <c r="CQ25" i="29"/>
  <c r="CO13" i="29"/>
  <c r="CQ53" i="29"/>
  <c r="CQ17" i="29"/>
  <c r="CQ37" i="29"/>
  <c r="CO53" i="29"/>
  <c r="CO45" i="29"/>
  <c r="CP41" i="29"/>
  <c r="CQ33" i="29"/>
  <c r="CQ29" i="29"/>
  <c r="CP55" i="29"/>
  <c r="CP24" i="29"/>
  <c r="CO32" i="29"/>
  <c r="CO20" i="29"/>
  <c r="CP33" i="29"/>
  <c r="CO29" i="29"/>
  <c r="CP49" i="29"/>
  <c r="CQ32" i="29"/>
  <c r="CO44" i="29"/>
  <c r="CQ24" i="29"/>
  <c r="CP16" i="29"/>
  <c r="CP12" i="29"/>
  <c r="CQ52" i="29"/>
  <c r="CQ56" i="29"/>
  <c r="CO25" i="29"/>
  <c r="CQ16" i="29"/>
  <c r="CM5" i="29"/>
  <c r="CM53" i="29" s="1"/>
  <c r="CD5" i="29"/>
  <c r="CD29" i="29" s="1"/>
  <c r="CN55" i="29"/>
  <c r="I27" i="29"/>
  <c r="P42" i="27"/>
  <c r="N43" i="29" s="1"/>
  <c r="P44" i="27"/>
  <c r="N45" i="29" s="1"/>
  <c r="P46" i="27"/>
  <c r="N47" i="29" s="1"/>
  <c r="P48" i="27"/>
  <c r="N49" i="29" s="1"/>
  <c r="P54" i="27"/>
  <c r="O39" i="27"/>
  <c r="M40" i="29" s="1"/>
  <c r="O41" i="27"/>
  <c r="M42" i="29" s="1"/>
  <c r="O45" i="27"/>
  <c r="M46" i="29" s="1"/>
  <c r="O47" i="27"/>
  <c r="M48" i="29" s="1"/>
  <c r="O49" i="27"/>
  <c r="M50" i="29" s="1"/>
  <c r="O51" i="27"/>
  <c r="M52" i="29" s="1"/>
  <c r="P39" i="27"/>
  <c r="N40" i="29" s="1"/>
  <c r="P43" i="27"/>
  <c r="N44" i="29" s="1"/>
  <c r="P51" i="27"/>
  <c r="N52" i="29" s="1"/>
  <c r="O40" i="27"/>
  <c r="M41" i="29" s="1"/>
  <c r="CG53" i="29"/>
  <c r="O23" i="27"/>
  <c r="M24" i="29" s="1"/>
  <c r="I24" i="29"/>
  <c r="I31" i="29"/>
  <c r="P30" i="27"/>
  <c r="N31" i="29" s="1"/>
  <c r="O33" i="27"/>
  <c r="M34" i="29" s="1"/>
  <c r="I34" i="29"/>
  <c r="P23" i="27"/>
  <c r="N24" i="29" s="1"/>
  <c r="O16" i="27"/>
  <c r="M17" i="29" s="1"/>
  <c r="O14" i="27"/>
  <c r="M15" i="29" s="1"/>
  <c r="O36" i="27"/>
  <c r="M37" i="29" s="1"/>
  <c r="P11" i="27"/>
  <c r="N12" i="29" s="1"/>
  <c r="O11" i="27"/>
  <c r="M12" i="29" s="1"/>
  <c r="CN33" i="29" l="1"/>
  <c r="CL32" i="29"/>
  <c r="CG33" i="29"/>
  <c r="O24" i="27"/>
  <c r="M25" i="29" s="1"/>
  <c r="CG37" i="29"/>
  <c r="P50" i="27"/>
  <c r="N51" i="29" s="1"/>
  <c r="CL41" i="29"/>
  <c r="CL33" i="29"/>
  <c r="CG13" i="29"/>
  <c r="O17" i="27"/>
  <c r="M18" i="29" s="1"/>
  <c r="D3" i="7"/>
  <c r="CP44" i="29"/>
  <c r="CG48" i="29"/>
  <c r="CF37" i="29"/>
  <c r="P47" i="27"/>
  <c r="N48" i="29" s="1"/>
  <c r="CM21" i="29"/>
  <c r="CN19" i="29"/>
  <c r="CF25" i="29"/>
  <c r="M9" i="29"/>
  <c r="I25" i="29"/>
  <c r="CK53" i="29"/>
  <c r="CE45" i="29"/>
  <c r="CD28" i="29"/>
  <c r="CJ21" i="29"/>
  <c r="CK17" i="29"/>
  <c r="CI37" i="29"/>
  <c r="CI40" i="29"/>
  <c r="CJ55" i="29"/>
  <c r="CI49" i="29"/>
  <c r="CK12" i="29"/>
  <c r="CK55" i="29"/>
  <c r="O20" i="27"/>
  <c r="M21" i="29" s="1"/>
  <c r="P27" i="27"/>
  <c r="N28" i="29" s="1"/>
  <c r="O27" i="27"/>
  <c r="M28" i="29" s="1"/>
  <c r="CO19" i="29"/>
  <c r="CQ36" i="29"/>
  <c r="CJ48" i="29"/>
  <c r="D22" i="36"/>
  <c r="D18" i="36"/>
  <c r="D14" i="36"/>
  <c r="G14" i="36" s="1"/>
  <c r="D10" i="36"/>
  <c r="CI35" i="29"/>
  <c r="CI56" i="29"/>
  <c r="CL12" i="29"/>
  <c r="CN41" i="29"/>
  <c r="CM32" i="29"/>
  <c r="CM41" i="29"/>
  <c r="CD45" i="29"/>
  <c r="CD33" i="29"/>
  <c r="CC32" i="29"/>
  <c r="CJ13" i="29"/>
  <c r="CI29" i="29"/>
  <c r="CJ49" i="29"/>
  <c r="CK29" i="29"/>
  <c r="CK13" i="29"/>
  <c r="CJ34" i="29"/>
  <c r="CN25" i="29"/>
  <c r="CL25" i="29"/>
  <c r="CL24" i="29"/>
  <c r="CM55" i="29"/>
  <c r="CE53" i="29"/>
  <c r="CD21" i="29"/>
  <c r="CE49" i="29"/>
  <c r="CJ52" i="29"/>
  <c r="CJ44" i="29"/>
  <c r="CJ16" i="29"/>
  <c r="CJ33" i="29"/>
  <c r="CI33" i="29"/>
  <c r="CI12" i="29"/>
  <c r="CK24" i="29"/>
  <c r="CP48" i="29"/>
  <c r="CO48" i="29"/>
  <c r="CQ20" i="29"/>
  <c r="CO49" i="29"/>
  <c r="CP13" i="29"/>
  <c r="CO33" i="29"/>
  <c r="CP45" i="29"/>
  <c r="CO21" i="29"/>
  <c r="CP56" i="29"/>
  <c r="CP21" i="29"/>
  <c r="CQ21" i="29"/>
  <c r="CJ37" i="29"/>
  <c r="O12" i="27"/>
  <c r="M13" i="29" s="1"/>
  <c r="I21" i="29"/>
  <c r="P31" i="27"/>
  <c r="N32" i="29" s="1"/>
  <c r="P12" i="27"/>
  <c r="N13" i="29" s="1"/>
  <c r="O31" i="27"/>
  <c r="M32" i="29" s="1"/>
  <c r="G10" i="32"/>
  <c r="C8" i="32"/>
  <c r="CI24" i="29"/>
  <c r="CQ40" i="29"/>
  <c r="CO52" i="29"/>
  <c r="CI53" i="29"/>
  <c r="CJ51" i="29"/>
  <c r="CJ45" i="29"/>
  <c r="P16" i="27"/>
  <c r="N17" i="29" s="1"/>
  <c r="CJ17" i="29"/>
  <c r="O53" i="27"/>
  <c r="CD37" i="29"/>
  <c r="CE28" i="29"/>
  <c r="CI55" i="29"/>
  <c r="CK52" i="29"/>
  <c r="CI16" i="29"/>
  <c r="CI36" i="29"/>
  <c r="CJ29" i="29"/>
  <c r="CK28" i="29"/>
  <c r="O8" i="27"/>
  <c r="E3" i="7"/>
  <c r="K18" i="23"/>
  <c r="M18" i="23" s="1"/>
  <c r="D23" i="36"/>
  <c r="D19" i="36"/>
  <c r="D15" i="36"/>
  <c r="CE50" i="29"/>
  <c r="CD26" i="29"/>
  <c r="CE14" i="29"/>
  <c r="CC17" i="29"/>
  <c r="CC53" i="29"/>
  <c r="CE41" i="29"/>
  <c r="CD32" i="29"/>
  <c r="CD24" i="29"/>
  <c r="CD44" i="29"/>
  <c r="CE29" i="29"/>
  <c r="CC25" i="29"/>
  <c r="CC48" i="29"/>
  <c r="CE40" i="29"/>
  <c r="CC55" i="29"/>
  <c r="CC41" i="29"/>
  <c r="CE24" i="29"/>
  <c r="CE13" i="29"/>
  <c r="O29" i="27"/>
  <c r="M30" i="29" s="1"/>
  <c r="P29" i="27"/>
  <c r="N30" i="29" s="1"/>
  <c r="P36" i="27"/>
  <c r="N37" i="29" s="1"/>
  <c r="I37" i="29"/>
  <c r="N8" i="29"/>
  <c r="M8" i="29"/>
  <c r="CD34" i="29"/>
  <c r="P18" i="27"/>
  <c r="N19" i="29" s="1"/>
  <c r="I15" i="29"/>
  <c r="O52" i="27"/>
  <c r="M53" i="29" s="1"/>
  <c r="P52" i="27"/>
  <c r="N53" i="29" s="1"/>
  <c r="CC35" i="29"/>
  <c r="CE55" i="29"/>
  <c r="CE25" i="29"/>
  <c r="CE44" i="29"/>
  <c r="CE48" i="29"/>
  <c r="CE12" i="29"/>
  <c r="CC21" i="29"/>
  <c r="CC33" i="29"/>
  <c r="CE20" i="29"/>
  <c r="CE21" i="29"/>
  <c r="CD55" i="29"/>
  <c r="CL37" i="29"/>
  <c r="CM37" i="29"/>
  <c r="CL17" i="29"/>
  <c r="CM56" i="29"/>
  <c r="CM28" i="29"/>
  <c r="CL36" i="29"/>
  <c r="CM13" i="29"/>
  <c r="CL28" i="29"/>
  <c r="CM40" i="29"/>
  <c r="CM12" i="29"/>
  <c r="CL29" i="29"/>
  <c r="CM25" i="29"/>
  <c r="O32" i="27"/>
  <c r="M33" i="29" s="1"/>
  <c r="CE51" i="29"/>
  <c r="O46" i="27"/>
  <c r="M47" i="29" s="1"/>
  <c r="I47" i="29"/>
  <c r="I19" i="29"/>
  <c r="CN16" i="29"/>
  <c r="CN56" i="29"/>
  <c r="CM33" i="29"/>
  <c r="CN49" i="29"/>
  <c r="CN24" i="29"/>
  <c r="CN32" i="29"/>
  <c r="CL13" i="29"/>
  <c r="CM45" i="29"/>
  <c r="CL21" i="29"/>
  <c r="CE17" i="29"/>
  <c r="CD13" i="29"/>
  <c r="CC13" i="29"/>
  <c r="CC37" i="29"/>
  <c r="CE36" i="29"/>
  <c r="CD25" i="29"/>
  <c r="CE32" i="29"/>
  <c r="CD49" i="29"/>
  <c r="CC29" i="29"/>
  <c r="CD41" i="29"/>
  <c r="CD17" i="29"/>
  <c r="CI41" i="29"/>
  <c r="CK43" i="29"/>
  <c r="CJ38" i="29"/>
  <c r="CK20" i="29"/>
  <c r="CI25" i="29"/>
  <c r="CJ53" i="29"/>
  <c r="CI44" i="29"/>
  <c r="CK25" i="29"/>
  <c r="CK45" i="29"/>
  <c r="CI48" i="29"/>
  <c r="CK49" i="29"/>
  <c r="CI13" i="29"/>
  <c r="CI52" i="29"/>
  <c r="CK33" i="29"/>
  <c r="CJ25" i="29"/>
  <c r="CJ40" i="29"/>
  <c r="P32" i="27"/>
  <c r="N33" i="29" s="1"/>
  <c r="I35" i="29"/>
  <c r="O34" i="27"/>
  <c r="M35" i="29" s="1"/>
  <c r="C3" i="7"/>
  <c r="CI10" i="29"/>
  <c r="CI7" i="29" s="1"/>
  <c r="CL22" i="29"/>
  <c r="CD30" i="29"/>
  <c r="D21" i="36"/>
  <c r="G21" i="36" s="1"/>
  <c r="D17" i="36"/>
  <c r="D13" i="36"/>
  <c r="D9" i="36"/>
  <c r="G9" i="36" s="1"/>
  <c r="CK21" i="29"/>
  <c r="CI21" i="29"/>
  <c r="CI32" i="29"/>
  <c r="CL55" i="29"/>
  <c r="CN45" i="29"/>
  <c r="CN44" i="29"/>
  <c r="CN12" i="29"/>
  <c r="CL49" i="29"/>
  <c r="CN29" i="29"/>
  <c r="CM14" i="29"/>
  <c r="CL53" i="29"/>
  <c r="CN13" i="29"/>
  <c r="CE37" i="29"/>
  <c r="CC45" i="29"/>
  <c r="CC36" i="29"/>
  <c r="CE56" i="29"/>
  <c r="CD36" i="29"/>
  <c r="CE16" i="29"/>
  <c r="CE33" i="29"/>
  <c r="CC49" i="29"/>
  <c r="CC56" i="29"/>
  <c r="CD53" i="29"/>
  <c r="CD56" i="29"/>
  <c r="CJ24" i="29"/>
  <c r="CK37" i="29"/>
  <c r="CK41" i="29"/>
  <c r="CJ56" i="29"/>
  <c r="CI38" i="29"/>
  <c r="CK40" i="29"/>
  <c r="CK56" i="29"/>
  <c r="CI17" i="29"/>
  <c r="CJ41" i="29"/>
  <c r="CI43" i="29"/>
  <c r="CP32" i="29"/>
  <c r="CO17" i="29"/>
  <c r="CQ41" i="29"/>
  <c r="CQ45" i="29"/>
  <c r="CQ55" i="29"/>
  <c r="CP53" i="29"/>
  <c r="CP37" i="29"/>
  <c r="CQ42" i="29"/>
  <c r="CO24" i="29"/>
  <c r="CO36" i="29"/>
  <c r="CO56" i="29"/>
  <c r="CO40" i="29"/>
  <c r="CP25" i="29"/>
  <c r="CP36" i="29"/>
  <c r="CP20" i="29"/>
  <c r="K23" i="23"/>
  <c r="O23" i="23" s="1"/>
  <c r="O9" i="27"/>
  <c r="M10" i="29" s="1"/>
  <c r="I10" i="29"/>
  <c r="O21" i="27"/>
  <c r="M22" i="29" s="1"/>
  <c r="I22" i="29"/>
  <c r="CO15" i="29"/>
  <c r="CP23" i="29"/>
  <c r="CP31" i="29"/>
  <c r="CJ39" i="29"/>
  <c r="CQ46" i="29"/>
  <c r="D16" i="36"/>
  <c r="D12" i="36"/>
  <c r="G12" i="36" s="1"/>
  <c r="D8" i="36"/>
  <c r="G8" i="36" s="1"/>
  <c r="E7" i="29"/>
  <c r="K32" i="23"/>
  <c r="M32" i="23" s="1"/>
  <c r="K9" i="23"/>
  <c r="O9" i="23" s="1"/>
  <c r="K16" i="23"/>
  <c r="O16" i="23" s="1"/>
  <c r="CN11" i="29"/>
  <c r="U11" i="29"/>
  <c r="W11" i="29"/>
  <c r="V11" i="29"/>
  <c r="CO12" i="29"/>
  <c r="V12" i="29"/>
  <c r="W12" i="29"/>
  <c r="U12" i="29"/>
  <c r="P9" i="27"/>
  <c r="N10" i="29" s="1"/>
  <c r="A9" i="28"/>
  <c r="A10" i="28" s="1"/>
  <c r="A11" i="28" s="1"/>
  <c r="A12" i="28" s="1"/>
  <c r="A13" i="28" s="1"/>
  <c r="A14" i="28" s="1"/>
  <c r="A15" i="28" s="1"/>
  <c r="A16" i="28" s="1"/>
  <c r="A17" i="28" s="1"/>
  <c r="A18" i="28" s="1"/>
  <c r="A19" i="28" s="1"/>
  <c r="A20" i="28" s="1"/>
  <c r="A21" i="28" s="1"/>
  <c r="A22" i="28" s="1"/>
  <c r="A23" i="28" s="1"/>
  <c r="A24" i="28" s="1"/>
  <c r="A25" i="28" s="1"/>
  <c r="A26" i="28" s="1"/>
  <c r="A27" i="28" s="1"/>
  <c r="A28" i="28" s="1"/>
  <c r="A9" i="15"/>
  <c r="E9" i="15" s="1"/>
  <c r="K17" i="23"/>
  <c r="M17" i="23" s="1"/>
  <c r="S17" i="23" s="1"/>
  <c r="K10" i="23"/>
  <c r="M10" i="23" s="1"/>
  <c r="K13" i="23"/>
  <c r="M13" i="23" s="1"/>
  <c r="Q13" i="23" s="1"/>
  <c r="K20" i="23"/>
  <c r="K28" i="23"/>
  <c r="O28" i="23" s="1"/>
  <c r="K11" i="23"/>
  <c r="O11" i="23" s="1"/>
  <c r="O18" i="23"/>
  <c r="K21" i="23"/>
  <c r="M21" i="23" s="1"/>
  <c r="Q21" i="23" s="1"/>
  <c r="K22" i="23"/>
  <c r="M22" i="23" s="1"/>
  <c r="Q22" i="23" s="1"/>
  <c r="P10" i="27"/>
  <c r="N11" i="29" s="1"/>
  <c r="I11" i="29"/>
  <c r="D11" i="36"/>
  <c r="G11" i="36" s="1"/>
  <c r="K5" i="14"/>
  <c r="K27" i="23"/>
  <c r="K31" i="23"/>
  <c r="M31" i="23" s="1"/>
  <c r="D7" i="36"/>
  <c r="G7" i="36" s="1"/>
  <c r="G6" i="28"/>
  <c r="CP10" i="29"/>
  <c r="CP7" i="29" s="1"/>
  <c r="CO11" i="29"/>
  <c r="CJ12" i="29"/>
  <c r="CL20" i="29"/>
  <c r="CM48" i="29"/>
  <c r="CN40" i="29"/>
  <c r="CN36" i="29"/>
  <c r="CL11" i="29"/>
  <c r="CM51" i="29"/>
  <c r="CL48" i="29"/>
  <c r="CC50" i="29"/>
  <c r="CC16" i="29"/>
  <c r="CE52" i="29"/>
  <c r="CC52" i="29"/>
  <c r="CC44" i="29"/>
  <c r="CC12" i="29"/>
  <c r="CD12" i="29"/>
  <c r="CC40" i="29"/>
  <c r="CC28" i="29"/>
  <c r="CJ28" i="29"/>
  <c r="CJ32" i="29"/>
  <c r="CK48" i="29"/>
  <c r="CJ36" i="29"/>
  <c r="CP40" i="29"/>
  <c r="CO28" i="29"/>
  <c r="CQ48" i="29"/>
  <c r="CP52" i="29"/>
  <c r="CQ28" i="29"/>
  <c r="CQ51" i="29"/>
  <c r="CK44" i="29"/>
  <c r="CM34" i="29"/>
  <c r="CE34" i="29"/>
  <c r="CD42" i="29"/>
  <c r="CE30" i="29"/>
  <c r="CI34" i="29"/>
  <c r="CJ30" i="29"/>
  <c r="CO38" i="29"/>
  <c r="CK34" i="29"/>
  <c r="CN34" i="29"/>
  <c r="CC31" i="29"/>
  <c r="CI15" i="29"/>
  <c r="CJ43" i="29"/>
  <c r="CP46" i="29"/>
  <c r="CQ50" i="29"/>
  <c r="CQ35" i="29"/>
  <c r="CK35" i="29"/>
  <c r="CI28" i="29"/>
  <c r="CH20" i="29"/>
  <c r="CG12" i="29"/>
  <c r="CL46" i="29"/>
  <c r="CN48" i="29"/>
  <c r="CL44" i="29"/>
  <c r="CM20" i="29"/>
  <c r="CL52" i="29"/>
  <c r="CM16" i="29"/>
  <c r="CN52" i="29"/>
  <c r="CD48" i="29"/>
  <c r="CC20" i="29"/>
  <c r="CE46" i="29"/>
  <c r="CD23" i="29"/>
  <c r="CD16" i="29"/>
  <c r="CC23" i="29"/>
  <c r="CD40" i="29"/>
  <c r="CD20" i="29"/>
  <c r="CD52" i="29"/>
  <c r="CC24" i="29"/>
  <c r="CI20" i="29"/>
  <c r="CK36" i="29"/>
  <c r="CJ20" i="29"/>
  <c r="CK32" i="29"/>
  <c r="CK15" i="29"/>
  <c r="CQ44" i="29"/>
  <c r="CQ12" i="29"/>
  <c r="B5" i="3"/>
  <c r="S21" i="23"/>
  <c r="B6" i="4"/>
  <c r="B7" i="4" s="1"/>
  <c r="B8" i="4" s="1"/>
  <c r="B9" i="4" s="1"/>
  <c r="B10" i="4" s="1"/>
  <c r="B11" i="4" s="1"/>
  <c r="B12" i="4" s="1"/>
  <c r="B13" i="4" s="1"/>
  <c r="B14" i="4" s="1"/>
  <c r="B15" i="4" s="1"/>
  <c r="G10" i="36"/>
  <c r="H5" i="36"/>
  <c r="H12" i="36" s="1"/>
  <c r="G23" i="36"/>
  <c r="G22" i="36"/>
  <c r="G13" i="36"/>
  <c r="D6" i="36"/>
  <c r="G6" i="36" s="1"/>
  <c r="G15" i="36"/>
  <c r="G16" i="36"/>
  <c r="D20" i="36"/>
  <c r="G20" i="36" s="1"/>
  <c r="I6" i="28"/>
  <c r="W55" i="29"/>
  <c r="CP11" i="29"/>
  <c r="CQ11" i="29"/>
  <c r="CJ11" i="29"/>
  <c r="CC11" i="29"/>
  <c r="CK11" i="29"/>
  <c r="CD11" i="29"/>
  <c r="CI11" i="29"/>
  <c r="CE11" i="29"/>
  <c r="CM11" i="29"/>
  <c r="CJ15" i="29"/>
  <c r="CP15" i="29"/>
  <c r="CD15" i="29"/>
  <c r="CE15" i="29"/>
  <c r="CL15" i="29"/>
  <c r="CN15" i="29"/>
  <c r="CQ15" i="29"/>
  <c r="CC15" i="29"/>
  <c r="CM15" i="29"/>
  <c r="CQ19" i="29"/>
  <c r="CP19" i="29"/>
  <c r="CK19" i="29"/>
  <c r="CJ19" i="29"/>
  <c r="CI19" i="29"/>
  <c r="CC19" i="29"/>
  <c r="CD19" i="29"/>
  <c r="CM19" i="29"/>
  <c r="CE19" i="29"/>
  <c r="CL19" i="29"/>
  <c r="CO23" i="29"/>
  <c r="CJ23" i="29"/>
  <c r="CQ23" i="29"/>
  <c r="CK23" i="29"/>
  <c r="CL23" i="29"/>
  <c r="CI23" i="29"/>
  <c r="CE23" i="29"/>
  <c r="CQ27" i="29"/>
  <c r="CE27" i="29"/>
  <c r="CD27" i="29"/>
  <c r="CC27" i="29"/>
  <c r="CO27" i="29"/>
  <c r="CJ27" i="29"/>
  <c r="CK27" i="29"/>
  <c r="CP27" i="29"/>
  <c r="CI27" i="29"/>
  <c r="CM27" i="29"/>
  <c r="CO31" i="29"/>
  <c r="CE31" i="29"/>
  <c r="CL31" i="29"/>
  <c r="CN31" i="29"/>
  <c r="CQ31" i="29"/>
  <c r="CI31" i="29"/>
  <c r="CK31" i="29"/>
  <c r="CJ31" i="29"/>
  <c r="CD31" i="29"/>
  <c r="CJ35" i="29"/>
  <c r="CE35" i="29"/>
  <c r="CM35" i="29"/>
  <c r="CP35" i="29"/>
  <c r="CO35" i="29"/>
  <c r="CD35" i="29"/>
  <c r="CL35" i="29"/>
  <c r="CN35" i="29"/>
  <c r="CO39" i="29"/>
  <c r="CK39" i="29"/>
  <c r="CC39" i="29"/>
  <c r="CD39" i="29"/>
  <c r="CN39" i="29"/>
  <c r="CI39" i="29"/>
  <c r="CE39" i="29"/>
  <c r="CQ39" i="29"/>
  <c r="CP39" i="29"/>
  <c r="CP43" i="29"/>
  <c r="CO43" i="29"/>
  <c r="CD43" i="29"/>
  <c r="CQ43" i="29"/>
  <c r="CC43" i="29"/>
  <c r="CE43" i="29"/>
  <c r="CN43" i="29"/>
  <c r="CI47" i="29"/>
  <c r="CC47" i="29"/>
  <c r="CM47" i="29"/>
  <c r="CP47" i="29"/>
  <c r="CO47" i="29"/>
  <c r="CQ47" i="29"/>
  <c r="CJ47" i="29"/>
  <c r="CK47" i="29"/>
  <c r="CD47" i="29"/>
  <c r="CE47" i="29"/>
  <c r="CL47" i="29"/>
  <c r="CH47" i="29"/>
  <c r="CP51" i="29"/>
  <c r="CI51" i="29"/>
  <c r="CD51" i="29"/>
  <c r="CL51" i="29"/>
  <c r="CK51" i="29"/>
  <c r="CC51" i="29"/>
  <c r="CN51" i="29"/>
  <c r="V56" i="29"/>
  <c r="W56" i="29"/>
  <c r="Y5" i="29"/>
  <c r="V55" i="29"/>
  <c r="CN27" i="29"/>
  <c r="CQ10" i="29"/>
  <c r="CQ7" i="29" s="1"/>
  <c r="CC10" i="29"/>
  <c r="CC7" i="29" s="1"/>
  <c r="CO10" i="29"/>
  <c r="CO7" i="29" s="1"/>
  <c r="CJ10" i="29"/>
  <c r="CJ7" i="29" s="1"/>
  <c r="CK10" i="29"/>
  <c r="CK7" i="29" s="1"/>
  <c r="CD10" i="29"/>
  <c r="CD7" i="29" s="1"/>
  <c r="CE10" i="29"/>
  <c r="CE7" i="29" s="1"/>
  <c r="CN10" i="29"/>
  <c r="CN7" i="29" s="1"/>
  <c r="CM10" i="29"/>
  <c r="CM7" i="29" s="1"/>
  <c r="CP14" i="29"/>
  <c r="CD14" i="29"/>
  <c r="CL14" i="29"/>
  <c r="CO14" i="29"/>
  <c r="CK14" i="29"/>
  <c r="CQ14" i="29"/>
  <c r="CC14" i="29"/>
  <c r="CG18" i="29"/>
  <c r="CP18" i="29"/>
  <c r="CJ18" i="29"/>
  <c r="CD18" i="29"/>
  <c r="CC18" i="29"/>
  <c r="CO18" i="29"/>
  <c r="CM18" i="29"/>
  <c r="CQ18" i="29"/>
  <c r="CK18" i="29"/>
  <c r="CE18" i="29"/>
  <c r="CL18" i="29"/>
  <c r="CI18" i="29"/>
  <c r="CJ22" i="29"/>
  <c r="CK22" i="29"/>
  <c r="CI22" i="29"/>
  <c r="CO22" i="29"/>
  <c r="CD22" i="29"/>
  <c r="CN22" i="29"/>
  <c r="CM22" i="29"/>
  <c r="CQ22" i="29"/>
  <c r="CP22" i="29"/>
  <c r="CE22" i="29"/>
  <c r="CC22" i="29"/>
  <c r="CP26" i="29"/>
  <c r="CK26" i="29"/>
  <c r="CL26" i="29"/>
  <c r="CC26" i="29"/>
  <c r="CN26" i="29"/>
  <c r="CO26" i="29"/>
  <c r="CQ26" i="29"/>
  <c r="CE26" i="29"/>
  <c r="CI26" i="29"/>
  <c r="CJ26" i="29"/>
  <c r="CQ30" i="29"/>
  <c r="CM30" i="29"/>
  <c r="CP30" i="29"/>
  <c r="CI30" i="29"/>
  <c r="CN30" i="29"/>
  <c r="CL30" i="29"/>
  <c r="CO30" i="29"/>
  <c r="CK30" i="29"/>
  <c r="CC30" i="29"/>
  <c r="CO34" i="29"/>
  <c r="CC34" i="29"/>
  <c r="CQ34" i="29"/>
  <c r="CL34" i="29"/>
  <c r="CP34" i="29"/>
  <c r="CQ38" i="29"/>
  <c r="CH38" i="29"/>
  <c r="CP38" i="29"/>
  <c r="CE38" i="29"/>
  <c r="CD38" i="29"/>
  <c r="CL38" i="29"/>
  <c r="CK38" i="29"/>
  <c r="CC38" i="29"/>
  <c r="CC42" i="29"/>
  <c r="CJ42" i="29"/>
  <c r="CK42" i="29"/>
  <c r="CE42" i="29"/>
  <c r="CP42" i="29"/>
  <c r="CO42" i="29"/>
  <c r="CL42" i="29"/>
  <c r="CN42" i="29"/>
  <c r="CC46" i="29"/>
  <c r="CN46" i="29"/>
  <c r="CK46" i="29"/>
  <c r="CO46" i="29"/>
  <c r="CJ46" i="29"/>
  <c r="CD46" i="29"/>
  <c r="CM46" i="29"/>
  <c r="CF50" i="29"/>
  <c r="CP50" i="29"/>
  <c r="CL50" i="29"/>
  <c r="CM50" i="29"/>
  <c r="CD50" i="29"/>
  <c r="CN50" i="29"/>
  <c r="CO50" i="29"/>
  <c r="CJ50" i="29"/>
  <c r="CI50" i="29"/>
  <c r="CK50" i="29"/>
  <c r="H7" i="29"/>
  <c r="M11" i="23"/>
  <c r="S11" i="23" s="1"/>
  <c r="K14" i="23"/>
  <c r="K30" i="23"/>
  <c r="K29" i="23"/>
  <c r="M29" i="23" s="1"/>
  <c r="K7" i="23"/>
  <c r="M7" i="23" s="1"/>
  <c r="K25" i="23"/>
  <c r="O25" i="23" s="1"/>
  <c r="O17" i="23"/>
  <c r="K24" i="23"/>
  <c r="K26" i="23"/>
  <c r="K8" i="23"/>
  <c r="O8" i="23" s="1"/>
  <c r="K15" i="23"/>
  <c r="M15" i="23" s="1"/>
  <c r="K19" i="23"/>
  <c r="M19" i="23" s="1"/>
  <c r="O27" i="23"/>
  <c r="M27" i="23"/>
  <c r="G19" i="36"/>
  <c r="G18" i="36"/>
  <c r="G17" i="36"/>
  <c r="S18" i="23"/>
  <c r="Q18" i="23"/>
  <c r="O32" i="23"/>
  <c r="B7" i="2"/>
  <c r="B8" i="2" s="1"/>
  <c r="B9" i="2" s="1"/>
  <c r="B10" i="2" s="1"/>
  <c r="B11" i="2" s="1"/>
  <c r="B12" i="2" s="1"/>
  <c r="B13" i="2" s="1"/>
  <c r="B14" i="2" s="1"/>
  <c r="B15" i="2" s="1"/>
  <c r="B16" i="2" s="1"/>
  <c r="B6" i="2"/>
  <c r="C17" i="2"/>
  <c r="M24" i="34"/>
  <c r="C9" i="32"/>
  <c r="D12" i="32"/>
  <c r="G12" i="32"/>
  <c r="J12" i="23"/>
  <c r="K12" i="23" s="1"/>
  <c r="H6" i="23"/>
  <c r="O15" i="27"/>
  <c r="M16" i="29" s="1"/>
  <c r="I16" i="29"/>
  <c r="J6" i="27"/>
  <c r="O19" i="27"/>
  <c r="M20" i="29" s="1"/>
  <c r="I20" i="29"/>
  <c r="P19" i="27"/>
  <c r="N20" i="29" s="1"/>
  <c r="CG43" i="29"/>
  <c r="CG50" i="29"/>
  <c r="CF11" i="29"/>
  <c r="CF53" i="29"/>
  <c r="CF52" i="29"/>
  <c r="CG39" i="29"/>
  <c r="CG32" i="29"/>
  <c r="CH35" i="29"/>
  <c r="CF33" i="29"/>
  <c r="CH24" i="29"/>
  <c r="CH28" i="29"/>
  <c r="CF29" i="29"/>
  <c r="CF42" i="29"/>
  <c r="CF32" i="29"/>
  <c r="CG15" i="29"/>
  <c r="CH23" i="29"/>
  <c r="CG40" i="29"/>
  <c r="CG17" i="29"/>
  <c r="CF41" i="29"/>
  <c r="CF20" i="29"/>
  <c r="CH32" i="29"/>
  <c r="CG47" i="29"/>
  <c r="CF24" i="29"/>
  <c r="CH15" i="29"/>
  <c r="CH21" i="29"/>
  <c r="CH36" i="29"/>
  <c r="CG55" i="29"/>
  <c r="CF30" i="29"/>
  <c r="CF47" i="29"/>
  <c r="CF14" i="29"/>
  <c r="CF15" i="29"/>
  <c r="CH34" i="29"/>
  <c r="CH41" i="29"/>
  <c r="CG27" i="29"/>
  <c r="CG25" i="29"/>
  <c r="CG38" i="29"/>
  <c r="CF26" i="29"/>
  <c r="CH51" i="29"/>
  <c r="CG16" i="29"/>
  <c r="CH22" i="29"/>
  <c r="CF43" i="29"/>
  <c r="CG14" i="29"/>
  <c r="CF45" i="29"/>
  <c r="CG35" i="29"/>
  <c r="CH50" i="29"/>
  <c r="CH12" i="29"/>
  <c r="CH42" i="29"/>
  <c r="CG34" i="29"/>
  <c r="CH44" i="29"/>
  <c r="CF38" i="29"/>
  <c r="CH10" i="29"/>
  <c r="CH7" i="29" s="1"/>
  <c r="CF40" i="29"/>
  <c r="CH56" i="29"/>
  <c r="CF12" i="29"/>
  <c r="CH30" i="29"/>
  <c r="CG24" i="29"/>
  <c r="CH37" i="29"/>
  <c r="CG29" i="29"/>
  <c r="CH17" i="29"/>
  <c r="CF27" i="29"/>
  <c r="CH46" i="29"/>
  <c r="CF56" i="29"/>
  <c r="CF51" i="29"/>
  <c r="CH39" i="29"/>
  <c r="CF35" i="29"/>
  <c r="CG20" i="29"/>
  <c r="CG42" i="29"/>
  <c r="CG10" i="29"/>
  <c r="CG7" i="29" s="1"/>
  <c r="CG41" i="29"/>
  <c r="CF19" i="29"/>
  <c r="CH26" i="29"/>
  <c r="CH14" i="29"/>
  <c r="CF44" i="29"/>
  <c r="CG49" i="29"/>
  <c r="CH43" i="29"/>
  <c r="CH33" i="29"/>
  <c r="CH48" i="29"/>
  <c r="CH29" i="29"/>
  <c r="CG56" i="29"/>
  <c r="CF23" i="29"/>
  <c r="CF55" i="29"/>
  <c r="CH52" i="29"/>
  <c r="CH31" i="29"/>
  <c r="CF28" i="29"/>
  <c r="CF31" i="29"/>
  <c r="CH25" i="29"/>
  <c r="CH53" i="29"/>
  <c r="CG22" i="29"/>
  <c r="CG45" i="29"/>
  <c r="CF34" i="29"/>
  <c r="CF16" i="29"/>
  <c r="CG30" i="29"/>
  <c r="CG19" i="29"/>
  <c r="CF48" i="29"/>
  <c r="CG26" i="29"/>
  <c r="CH49" i="29"/>
  <c r="CG51" i="29"/>
  <c r="CF21" i="29"/>
  <c r="CF39" i="29"/>
  <c r="CF49" i="29"/>
  <c r="CF17" i="29"/>
  <c r="CF10" i="29"/>
  <c r="CF7" i="29" s="1"/>
  <c r="CF36" i="29"/>
  <c r="CH19" i="29"/>
  <c r="CH16" i="29"/>
  <c r="CH13" i="29"/>
  <c r="CH45" i="29"/>
  <c r="CG52" i="29"/>
  <c r="CH55" i="29"/>
  <c r="CH27" i="29"/>
  <c r="CF22" i="29"/>
  <c r="CH11" i="29"/>
  <c r="CH40" i="29"/>
  <c r="CH18" i="29"/>
  <c r="CG46" i="29"/>
  <c r="CG23" i="29"/>
  <c r="CG31" i="29"/>
  <c r="CF13" i="29"/>
  <c r="CG28" i="29"/>
  <c r="CG11" i="29"/>
  <c r="CF46" i="29"/>
  <c r="CG44" i="29"/>
  <c r="CG36" i="29"/>
  <c r="CF18" i="29"/>
  <c r="P15" i="27"/>
  <c r="N16" i="29" s="1"/>
  <c r="C16" i="4"/>
  <c r="CM24" i="29"/>
  <c r="CM17" i="29"/>
  <c r="CN47" i="29"/>
  <c r="CM39" i="29"/>
  <c r="CL10" i="29"/>
  <c r="CL7" i="29" s="1"/>
  <c r="CL40" i="29"/>
  <c r="CN18" i="29"/>
  <c r="CM31" i="29"/>
  <c r="CL45" i="29"/>
  <c r="CN23" i="29"/>
  <c r="CM52" i="29"/>
  <c r="CN38" i="29"/>
  <c r="CM23" i="29"/>
  <c r="CL43" i="29"/>
  <c r="CL56" i="29"/>
  <c r="CM44" i="29"/>
  <c r="CN53" i="29"/>
  <c r="CM43" i="29"/>
  <c r="CL39" i="29"/>
  <c r="CM49" i="29"/>
  <c r="CM38" i="29"/>
  <c r="CM36" i="29"/>
  <c r="CL27" i="29"/>
  <c r="CN20" i="29"/>
  <c r="CN28" i="29"/>
  <c r="CM42" i="29"/>
  <c r="CM29" i="29"/>
  <c r="CL16" i="29"/>
  <c r="CM26" i="29"/>
  <c r="CN14" i="29"/>
  <c r="CN17" i="29"/>
  <c r="CN37" i="29"/>
  <c r="CN21" i="29"/>
  <c r="O7" i="27"/>
  <c r="P7" i="27"/>
  <c r="O13" i="27"/>
  <c r="P13" i="27"/>
  <c r="I29" i="29"/>
  <c r="O28" i="27"/>
  <c r="M29" i="29" s="1"/>
  <c r="P28" i="27"/>
  <c r="N29" i="29" s="1"/>
  <c r="I36" i="29"/>
  <c r="P35" i="27"/>
  <c r="N36" i="29" s="1"/>
  <c r="O35" i="27"/>
  <c r="M36" i="29" s="1"/>
  <c r="B89" i="34"/>
  <c r="C6" i="32"/>
  <c r="J6" i="23"/>
  <c r="O22" i="27"/>
  <c r="M23" i="29" s="1"/>
  <c r="I23" i="29"/>
  <c r="P22" i="27"/>
  <c r="N23" i="29" s="1"/>
  <c r="O25" i="27"/>
  <c r="M26" i="29" s="1"/>
  <c r="I26" i="29"/>
  <c r="CJ14" i="29"/>
  <c r="CI14" i="29"/>
  <c r="CI46" i="29"/>
  <c r="CI45" i="29"/>
  <c r="E6" i="27"/>
  <c r="CK16" i="29"/>
  <c r="M23" i="23" l="1"/>
  <c r="M16" i="23"/>
  <c r="U18" i="23"/>
  <c r="V18" i="23"/>
  <c r="U21" i="23"/>
  <c r="V21" i="23"/>
  <c r="U13" i="23"/>
  <c r="V13" i="23"/>
  <c r="O31" i="23"/>
  <c r="M9" i="23"/>
  <c r="Q9" i="23" s="1"/>
  <c r="W9" i="23" s="1"/>
  <c r="S13" i="23"/>
  <c r="U22" i="23"/>
  <c r="V22" i="23"/>
  <c r="O10" i="23"/>
  <c r="M28" i="23"/>
  <c r="Q28" i="23" s="1"/>
  <c r="S22" i="23"/>
  <c r="O22" i="23"/>
  <c r="Q17" i="23"/>
  <c r="O13" i="23"/>
  <c r="J6" i="28"/>
  <c r="A10" i="15"/>
  <c r="E10" i="15" s="1"/>
  <c r="Y53" i="29"/>
  <c r="X52" i="29"/>
  <c r="Z50" i="29"/>
  <c r="Y49" i="29"/>
  <c r="X48" i="29"/>
  <c r="Z46" i="29"/>
  <c r="Y45" i="29"/>
  <c r="X44" i="29"/>
  <c r="Z42" i="29"/>
  <c r="Y41" i="29"/>
  <c r="X40" i="29"/>
  <c r="Z38" i="29"/>
  <c r="Y37" i="29"/>
  <c r="X36" i="29"/>
  <c r="Z34" i="29"/>
  <c r="Y33" i="29"/>
  <c r="X32" i="29"/>
  <c r="Z30" i="29"/>
  <c r="Y29" i="29"/>
  <c r="X28" i="29"/>
  <c r="X53" i="29"/>
  <c r="Z51" i="29"/>
  <c r="Y50" i="29"/>
  <c r="X49" i="29"/>
  <c r="Z47" i="29"/>
  <c r="Y46" i="29"/>
  <c r="X45" i="29"/>
  <c r="Z43" i="29"/>
  <c r="Y42" i="29"/>
  <c r="X41" i="29"/>
  <c r="Z39" i="29"/>
  <c r="Y38" i="29"/>
  <c r="X37" i="29"/>
  <c r="Z35" i="29"/>
  <c r="Y34" i="29"/>
  <c r="X33" i="29"/>
  <c r="Z31" i="29"/>
  <c r="Y30" i="29"/>
  <c r="X29" i="29"/>
  <c r="Z27" i="29"/>
  <c r="Y26" i="29"/>
  <c r="X25" i="29"/>
  <c r="Z23" i="29"/>
  <c r="Y22" i="29"/>
  <c r="X21" i="29"/>
  <c r="Z19" i="29"/>
  <c r="Y18" i="29"/>
  <c r="Z52" i="29"/>
  <c r="Y51" i="29"/>
  <c r="X50" i="29"/>
  <c r="Z48" i="29"/>
  <c r="Y47" i="29"/>
  <c r="X46" i="29"/>
  <c r="Z44" i="29"/>
  <c r="Y43" i="29"/>
  <c r="X42" i="29"/>
  <c r="Z40" i="29"/>
  <c r="Y39" i="29"/>
  <c r="X38" i="29"/>
  <c r="Z36" i="29"/>
  <c r="Y35" i="29"/>
  <c r="X34" i="29"/>
  <c r="Z32" i="29"/>
  <c r="Y31" i="29"/>
  <c r="X30" i="29"/>
  <c r="Z28" i="29"/>
  <c r="Y27" i="29"/>
  <c r="X26" i="29"/>
  <c r="Z24" i="29"/>
  <c r="Y23" i="29"/>
  <c r="X22" i="29"/>
  <c r="Z20" i="29"/>
  <c r="Y19" i="29"/>
  <c r="X18" i="29"/>
  <c r="Z53" i="29"/>
  <c r="Y48" i="29"/>
  <c r="X43" i="29"/>
  <c r="Z37" i="29"/>
  <c r="Y32" i="29"/>
  <c r="X27" i="29"/>
  <c r="Y24" i="29"/>
  <c r="Z21" i="29"/>
  <c r="X19" i="29"/>
  <c r="X17" i="29"/>
  <c r="Z15" i="29"/>
  <c r="X13" i="29"/>
  <c r="Z11" i="29"/>
  <c r="Y10" i="29"/>
  <c r="X39" i="29"/>
  <c r="Y25" i="29"/>
  <c r="Y17" i="29"/>
  <c r="Y13" i="29"/>
  <c r="Y52" i="29"/>
  <c r="X47" i="29"/>
  <c r="Z41" i="29"/>
  <c r="Y36" i="29"/>
  <c r="X31" i="29"/>
  <c r="Z26" i="29"/>
  <c r="X24" i="29"/>
  <c r="Y21" i="29"/>
  <c r="Z18" i="29"/>
  <c r="Z16" i="29"/>
  <c r="Y15" i="29"/>
  <c r="Z12" i="29"/>
  <c r="Y11" i="29"/>
  <c r="X10" i="29"/>
  <c r="Z49" i="29"/>
  <c r="Y28" i="29"/>
  <c r="X20" i="29"/>
  <c r="Z10" i="29"/>
  <c r="X51" i="29"/>
  <c r="Z45" i="29"/>
  <c r="Y40" i="29"/>
  <c r="X35" i="29"/>
  <c r="Z29" i="29"/>
  <c r="Z25" i="29"/>
  <c r="X23" i="29"/>
  <c r="Y20" i="29"/>
  <c r="Z17" i="29"/>
  <c r="Y16" i="29"/>
  <c r="X15" i="29"/>
  <c r="Z13" i="29"/>
  <c r="Y12" i="29"/>
  <c r="X11" i="29"/>
  <c r="Y44" i="29"/>
  <c r="Z33" i="29"/>
  <c r="Z22" i="29"/>
  <c r="X16" i="29"/>
  <c r="X12" i="29"/>
  <c r="O20" i="23"/>
  <c r="M20" i="23"/>
  <c r="O21" i="23"/>
  <c r="M25" i="23"/>
  <c r="Q25" i="23" s="1"/>
  <c r="O19" i="23"/>
  <c r="O7" i="23"/>
  <c r="H8" i="36"/>
  <c r="O29" i="23"/>
  <c r="W7" i="29"/>
  <c r="D9" i="28" s="1"/>
  <c r="H18" i="36"/>
  <c r="Q11" i="23"/>
  <c r="H16" i="36"/>
  <c r="H11" i="36"/>
  <c r="I5" i="36"/>
  <c r="I20" i="36" s="1"/>
  <c r="H21" i="36"/>
  <c r="H10" i="36"/>
  <c r="H14" i="36"/>
  <c r="H15" i="36"/>
  <c r="H7" i="36"/>
  <c r="H22" i="36"/>
  <c r="H23" i="36"/>
  <c r="H6" i="36"/>
  <c r="H9" i="36"/>
  <c r="H13" i="36"/>
  <c r="H17" i="36"/>
  <c r="H19" i="36"/>
  <c r="G25" i="36"/>
  <c r="D7" i="15" s="1"/>
  <c r="H20" i="36"/>
  <c r="Y55" i="29"/>
  <c r="AB5" i="29"/>
  <c r="Y56" i="29"/>
  <c r="Z55" i="29"/>
  <c r="Z56" i="29"/>
  <c r="U7" i="29"/>
  <c r="B9" i="28" s="1"/>
  <c r="V7" i="29"/>
  <c r="C9" i="28" s="1"/>
  <c r="O15" i="23"/>
  <c r="Q16" i="23"/>
  <c r="S16" i="23"/>
  <c r="M8" i="23"/>
  <c r="S8" i="23" s="1"/>
  <c r="M26" i="23"/>
  <c r="O26" i="23"/>
  <c r="O14" i="23"/>
  <c r="M14" i="23"/>
  <c r="O30" i="23"/>
  <c r="M30" i="23"/>
  <c r="M24" i="23"/>
  <c r="O24" i="23"/>
  <c r="Q27" i="23"/>
  <c r="S27" i="23"/>
  <c r="S15" i="23"/>
  <c r="Q15" i="23"/>
  <c r="S7" i="23"/>
  <c r="Q7" i="23"/>
  <c r="S10" i="23"/>
  <c r="Q10" i="23"/>
  <c r="S19" i="23"/>
  <c r="Q19" i="23"/>
  <c r="S31" i="23"/>
  <c r="Q31" i="23"/>
  <c r="D11" i="32"/>
  <c r="D13" i="32"/>
  <c r="G6" i="32"/>
  <c r="N14" i="29"/>
  <c r="Z14" i="29" s="1"/>
  <c r="P6" i="27"/>
  <c r="S28" i="23"/>
  <c r="M12" i="23"/>
  <c r="K6" i="23"/>
  <c r="L5" i="14" s="1"/>
  <c r="O12" i="23"/>
  <c r="M14" i="29"/>
  <c r="O6" i="27"/>
  <c r="I7" i="29"/>
  <c r="G9" i="32"/>
  <c r="D9" i="32"/>
  <c r="Q32" i="23"/>
  <c r="S32" i="23"/>
  <c r="U9" i="23"/>
  <c r="S29" i="23"/>
  <c r="Q29" i="23"/>
  <c r="S23" i="23"/>
  <c r="Q23" i="23"/>
  <c r="D14" i="32"/>
  <c r="G8" i="32"/>
  <c r="D10" i="32"/>
  <c r="X14" i="29" l="1"/>
  <c r="V23" i="23"/>
  <c r="U23" i="23"/>
  <c r="U29" i="23"/>
  <c r="V29" i="23"/>
  <c r="S25" i="23"/>
  <c r="V19" i="23"/>
  <c r="U19" i="23"/>
  <c r="S9" i="23"/>
  <c r="Y14" i="29"/>
  <c r="V31" i="23"/>
  <c r="U31" i="23"/>
  <c r="V15" i="23"/>
  <c r="U15" i="23"/>
  <c r="V11" i="23"/>
  <c r="U11" i="23"/>
  <c r="U25" i="23"/>
  <c r="V25" i="23"/>
  <c r="U17" i="23"/>
  <c r="V17" i="23"/>
  <c r="V28" i="23"/>
  <c r="U28" i="23"/>
  <c r="V16" i="23"/>
  <c r="U16" i="23"/>
  <c r="V32" i="23"/>
  <c r="U32" i="23"/>
  <c r="V27" i="23"/>
  <c r="U27" i="23"/>
  <c r="V10" i="23"/>
  <c r="U10" i="23"/>
  <c r="T10" i="23" s="1"/>
  <c r="AB53" i="29"/>
  <c r="AA52" i="29"/>
  <c r="AC50" i="29"/>
  <c r="AB49" i="29"/>
  <c r="AA48" i="29"/>
  <c r="AC46" i="29"/>
  <c r="AB45" i="29"/>
  <c r="AA44" i="29"/>
  <c r="AC42" i="29"/>
  <c r="AB41" i="29"/>
  <c r="AA40" i="29"/>
  <c r="AC38" i="29"/>
  <c r="AB37" i="29"/>
  <c r="AA36" i="29"/>
  <c r="AC34" i="29"/>
  <c r="AB33" i="29"/>
  <c r="AA32" i="29"/>
  <c r="AC30" i="29"/>
  <c r="AB29" i="29"/>
  <c r="AA28" i="29"/>
  <c r="AC26" i="29"/>
  <c r="AB25" i="29"/>
  <c r="AA24" i="29"/>
  <c r="AC22" i="29"/>
  <c r="AB21" i="29"/>
  <c r="AA20" i="29"/>
  <c r="AC18" i="29"/>
  <c r="AB17" i="29"/>
  <c r="AA16" i="29"/>
  <c r="AC14" i="29"/>
  <c r="AB13" i="29"/>
  <c r="AA12" i="29"/>
  <c r="AC10" i="29"/>
  <c r="AA53" i="29"/>
  <c r="AC51" i="29"/>
  <c r="AB50" i="29"/>
  <c r="AA49" i="29"/>
  <c r="AC47" i="29"/>
  <c r="AB46" i="29"/>
  <c r="AA45" i="29"/>
  <c r="AC43" i="29"/>
  <c r="AB42" i="29"/>
  <c r="AA41" i="29"/>
  <c r="AC39" i="29"/>
  <c r="AB38" i="29"/>
  <c r="AA37" i="29"/>
  <c r="AC35" i="29"/>
  <c r="AB34" i="29"/>
  <c r="AA33" i="29"/>
  <c r="AC31" i="29"/>
  <c r="AB30" i="29"/>
  <c r="AA29" i="29"/>
  <c r="AC27" i="29"/>
  <c r="AB26" i="29"/>
  <c r="AA25" i="29"/>
  <c r="AC23" i="29"/>
  <c r="AB22" i="29"/>
  <c r="AA21" i="29"/>
  <c r="AC19" i="29"/>
  <c r="AB18" i="29"/>
  <c r="AA17" i="29"/>
  <c r="AC15" i="29"/>
  <c r="AB14" i="29"/>
  <c r="AA13" i="29"/>
  <c r="AC11" i="29"/>
  <c r="AB10" i="29"/>
  <c r="AC52" i="29"/>
  <c r="AB51" i="29"/>
  <c r="AA50" i="29"/>
  <c r="AC48" i="29"/>
  <c r="AB47" i="29"/>
  <c r="AA46" i="29"/>
  <c r="AC44" i="29"/>
  <c r="AB43" i="29"/>
  <c r="AA42" i="29"/>
  <c r="AC40" i="29"/>
  <c r="AB39" i="29"/>
  <c r="AA38" i="29"/>
  <c r="AC36" i="29"/>
  <c r="AB35" i="29"/>
  <c r="AA34" i="29"/>
  <c r="AC32" i="29"/>
  <c r="AB31" i="29"/>
  <c r="AA30" i="29"/>
  <c r="AC28" i="29"/>
  <c r="AB27" i="29"/>
  <c r="AA26" i="29"/>
  <c r="AC24" i="29"/>
  <c r="AB23" i="29"/>
  <c r="AA22" i="29"/>
  <c r="AC20" i="29"/>
  <c r="AB19" i="29"/>
  <c r="AA18" i="29"/>
  <c r="AC16" i="29"/>
  <c r="AB15" i="29"/>
  <c r="AA14" i="29"/>
  <c r="AC12" i="29"/>
  <c r="AB11" i="29"/>
  <c r="AA10" i="29"/>
  <c r="AB52" i="29"/>
  <c r="AA47" i="29"/>
  <c r="AC41" i="29"/>
  <c r="AB36" i="29"/>
  <c r="AA31" i="29"/>
  <c r="AC25" i="29"/>
  <c r="AB20" i="29"/>
  <c r="AA15" i="29"/>
  <c r="AA43" i="29"/>
  <c r="AA27" i="29"/>
  <c r="AA11" i="29"/>
  <c r="AA51" i="29"/>
  <c r="AC45" i="29"/>
  <c r="AB40" i="29"/>
  <c r="AA35" i="29"/>
  <c r="AC29" i="29"/>
  <c r="AB24" i="29"/>
  <c r="AA19" i="29"/>
  <c r="AC13" i="29"/>
  <c r="AC53" i="29"/>
  <c r="AB32" i="29"/>
  <c r="AC21" i="29"/>
  <c r="AC49" i="29"/>
  <c r="AB44" i="29"/>
  <c r="AA39" i="29"/>
  <c r="AC33" i="29"/>
  <c r="AB28" i="29"/>
  <c r="AA23" i="29"/>
  <c r="AC17" i="29"/>
  <c r="AB12" i="29"/>
  <c r="AB48" i="29"/>
  <c r="AC37" i="29"/>
  <c r="AB16" i="29"/>
  <c r="A11" i="15"/>
  <c r="Q20" i="23"/>
  <c r="S20" i="23"/>
  <c r="I9" i="28"/>
  <c r="C9" i="13" s="1"/>
  <c r="J5" i="36"/>
  <c r="I14" i="36"/>
  <c r="I18" i="36"/>
  <c r="I11" i="36"/>
  <c r="I7" i="36"/>
  <c r="I13" i="36"/>
  <c r="I17" i="36"/>
  <c r="I6" i="36"/>
  <c r="I9" i="36"/>
  <c r="I19" i="36"/>
  <c r="I10" i="36"/>
  <c r="I12" i="36"/>
  <c r="I22" i="36"/>
  <c r="I15" i="36"/>
  <c r="I16" i="36"/>
  <c r="I23" i="36"/>
  <c r="I21" i="36"/>
  <c r="I8" i="36"/>
  <c r="H25" i="36"/>
  <c r="D8" i="15" s="1"/>
  <c r="AB55" i="29"/>
  <c r="AA55" i="29"/>
  <c r="AC56" i="29"/>
  <c r="AA56" i="29"/>
  <c r="AE5" i="29"/>
  <c r="AB56" i="29"/>
  <c r="AC55" i="29"/>
  <c r="H9" i="28"/>
  <c r="G9" i="28"/>
  <c r="F9" i="28"/>
  <c r="E9" i="28"/>
  <c r="Q8" i="23"/>
  <c r="U8" i="23" s="1"/>
  <c r="O6" i="23"/>
  <c r="S26" i="23"/>
  <c r="Q26" i="23"/>
  <c r="Q14" i="23"/>
  <c r="S14" i="23"/>
  <c r="Q24" i="23"/>
  <c r="S24" i="23"/>
  <c r="Q30" i="23"/>
  <c r="S30" i="23"/>
  <c r="W8" i="23"/>
  <c r="W7" i="23"/>
  <c r="U7" i="23"/>
  <c r="S12" i="23"/>
  <c r="Q12" i="23"/>
  <c r="M6" i="23"/>
  <c r="N7" i="29"/>
  <c r="Z7" i="29"/>
  <c r="Y7" i="29"/>
  <c r="X7" i="29"/>
  <c r="M7" i="29"/>
  <c r="C2" i="7"/>
  <c r="C2" i="8"/>
  <c r="U26" i="23" l="1"/>
  <c r="V26" i="23"/>
  <c r="V12" i="23"/>
  <c r="U12" i="23"/>
  <c r="V24" i="23"/>
  <c r="U24" i="23"/>
  <c r="V20" i="23"/>
  <c r="U20" i="23"/>
  <c r="U30" i="23"/>
  <c r="V30" i="23"/>
  <c r="U14" i="23"/>
  <c r="V14" i="23"/>
  <c r="AE53" i="29"/>
  <c r="AD52" i="29"/>
  <c r="AF50" i="29"/>
  <c r="AE49" i="29"/>
  <c r="AD48" i="29"/>
  <c r="AF46" i="29"/>
  <c r="AE45" i="29"/>
  <c r="AD44" i="29"/>
  <c r="AF42" i="29"/>
  <c r="AE41" i="29"/>
  <c r="AD40" i="29"/>
  <c r="AF38" i="29"/>
  <c r="AE37" i="29"/>
  <c r="AD36" i="29"/>
  <c r="AF34" i="29"/>
  <c r="AE33" i="29"/>
  <c r="AD32" i="29"/>
  <c r="AF30" i="29"/>
  <c r="AE29" i="29"/>
  <c r="AD28" i="29"/>
  <c r="AF26" i="29"/>
  <c r="AE25" i="29"/>
  <c r="AD24" i="29"/>
  <c r="AF22" i="29"/>
  <c r="AE21" i="29"/>
  <c r="AD20" i="29"/>
  <c r="AF18" i="29"/>
  <c r="AE17" i="29"/>
  <c r="AD16" i="29"/>
  <c r="AF14" i="29"/>
  <c r="AE13" i="29"/>
  <c r="AD12" i="29"/>
  <c r="AF10" i="29"/>
  <c r="AD53" i="29"/>
  <c r="AF51" i="29"/>
  <c r="AE50" i="29"/>
  <c r="AD49" i="29"/>
  <c r="AF47" i="29"/>
  <c r="AE46" i="29"/>
  <c r="AD45" i="29"/>
  <c r="AF43" i="29"/>
  <c r="AE42" i="29"/>
  <c r="AD41" i="29"/>
  <c r="AF39" i="29"/>
  <c r="AE38" i="29"/>
  <c r="AD37" i="29"/>
  <c r="AF35" i="29"/>
  <c r="AE34" i="29"/>
  <c r="AD33" i="29"/>
  <c r="AF31" i="29"/>
  <c r="AE30" i="29"/>
  <c r="AD29" i="29"/>
  <c r="AF27" i="29"/>
  <c r="AE26" i="29"/>
  <c r="AD25" i="29"/>
  <c r="AF23" i="29"/>
  <c r="AE22" i="29"/>
  <c r="AD21" i="29"/>
  <c r="AF19" i="29"/>
  <c r="AE18" i="29"/>
  <c r="AD17" i="29"/>
  <c r="AF15" i="29"/>
  <c r="AE14" i="29"/>
  <c r="AD13" i="29"/>
  <c r="AF11" i="29"/>
  <c r="AE10" i="29"/>
  <c r="AF52" i="29"/>
  <c r="AE51" i="29"/>
  <c r="AD50" i="29"/>
  <c r="AF48" i="29"/>
  <c r="AE47" i="29"/>
  <c r="AD46" i="29"/>
  <c r="AF44" i="29"/>
  <c r="AE43" i="29"/>
  <c r="AD42" i="29"/>
  <c r="AF40" i="29"/>
  <c r="AE39" i="29"/>
  <c r="AD38" i="29"/>
  <c r="AF36" i="29"/>
  <c r="AE35" i="29"/>
  <c r="AD34" i="29"/>
  <c r="AF32" i="29"/>
  <c r="AE31" i="29"/>
  <c r="AD30" i="29"/>
  <c r="AF28" i="29"/>
  <c r="AE27" i="29"/>
  <c r="AD26" i="29"/>
  <c r="AF24" i="29"/>
  <c r="AE23" i="29"/>
  <c r="AD22" i="29"/>
  <c r="AF20" i="29"/>
  <c r="AE19" i="29"/>
  <c r="AD18" i="29"/>
  <c r="AF16" i="29"/>
  <c r="AE15" i="29"/>
  <c r="AD14" i="29"/>
  <c r="AF12" i="29"/>
  <c r="AE11" i="29"/>
  <c r="AD10" i="29"/>
  <c r="AD51" i="29"/>
  <c r="AF45" i="29"/>
  <c r="AE40" i="29"/>
  <c r="AD35" i="29"/>
  <c r="AF29" i="29"/>
  <c r="AE24" i="29"/>
  <c r="AD19" i="29"/>
  <c r="AF13" i="29"/>
  <c r="AD31" i="29"/>
  <c r="AD15" i="29"/>
  <c r="AF49" i="29"/>
  <c r="AE44" i="29"/>
  <c r="AD39" i="29"/>
  <c r="AF33" i="29"/>
  <c r="AE28" i="29"/>
  <c r="AD23" i="29"/>
  <c r="AF17" i="29"/>
  <c r="AE12" i="29"/>
  <c r="AE52" i="29"/>
  <c r="AF41" i="29"/>
  <c r="AF25" i="29"/>
  <c r="AF53" i="29"/>
  <c r="AE48" i="29"/>
  <c r="AD43" i="29"/>
  <c r="AF37" i="29"/>
  <c r="AE32" i="29"/>
  <c r="AD27" i="29"/>
  <c r="AF21" i="29"/>
  <c r="AE16" i="29"/>
  <c r="AD11" i="29"/>
  <c r="AD47" i="29"/>
  <c r="AE36" i="29"/>
  <c r="AE20" i="29"/>
  <c r="A12" i="15"/>
  <c r="E11" i="15"/>
  <c r="AC7" i="29"/>
  <c r="D11" i="28" s="1"/>
  <c r="AA7" i="29"/>
  <c r="B11" i="28" s="1"/>
  <c r="G11" i="28" s="1"/>
  <c r="AB7" i="29"/>
  <c r="C11" i="28" s="1"/>
  <c r="I25" i="36"/>
  <c r="J9" i="36"/>
  <c r="J21" i="36"/>
  <c r="J13" i="36"/>
  <c r="J18" i="36"/>
  <c r="J23" i="36"/>
  <c r="K5" i="36"/>
  <c r="J6" i="36"/>
  <c r="J19" i="36"/>
  <c r="J11" i="36"/>
  <c r="J17" i="36"/>
  <c r="J15" i="36"/>
  <c r="J22" i="36"/>
  <c r="J16" i="36"/>
  <c r="J12" i="36"/>
  <c r="J7" i="36"/>
  <c r="J14" i="36"/>
  <c r="J8" i="36"/>
  <c r="J10" i="36"/>
  <c r="J20" i="36"/>
  <c r="AF55" i="29"/>
  <c r="AD55" i="29"/>
  <c r="AE55" i="29"/>
  <c r="AD56" i="29"/>
  <c r="AE56" i="29"/>
  <c r="AF56" i="29"/>
  <c r="AH5" i="29"/>
  <c r="B9" i="13"/>
  <c r="J9" i="28"/>
  <c r="S6" i="23"/>
  <c r="B10" i="28"/>
  <c r="C10" i="28"/>
  <c r="Q6" i="23"/>
  <c r="D10" i="28"/>
  <c r="H9" i="13" l="1"/>
  <c r="B7" i="15"/>
  <c r="AH53" i="29"/>
  <c r="AG52" i="29"/>
  <c r="AI50" i="29"/>
  <c r="AH49" i="29"/>
  <c r="AG48" i="29"/>
  <c r="AI46" i="29"/>
  <c r="AH45" i="29"/>
  <c r="AG44" i="29"/>
  <c r="AI42" i="29"/>
  <c r="AH41" i="29"/>
  <c r="AG40" i="29"/>
  <c r="AI38" i="29"/>
  <c r="AH37" i="29"/>
  <c r="AG36" i="29"/>
  <c r="AI34" i="29"/>
  <c r="AH33" i="29"/>
  <c r="AG32" i="29"/>
  <c r="AI30" i="29"/>
  <c r="AH29" i="29"/>
  <c r="AG28" i="29"/>
  <c r="AI26" i="29"/>
  <c r="AH25" i="29"/>
  <c r="AG24" i="29"/>
  <c r="AI22" i="29"/>
  <c r="AH21" i="29"/>
  <c r="AG20" i="29"/>
  <c r="AI18" i="29"/>
  <c r="AH17" i="29"/>
  <c r="AG16" i="29"/>
  <c r="AI14" i="29"/>
  <c r="AH13" i="29"/>
  <c r="AG12" i="29"/>
  <c r="AI10" i="29"/>
  <c r="AG53" i="29"/>
  <c r="AI51" i="29"/>
  <c r="AH50" i="29"/>
  <c r="AG49" i="29"/>
  <c r="AI47" i="29"/>
  <c r="AH46" i="29"/>
  <c r="AG45" i="29"/>
  <c r="AI43" i="29"/>
  <c r="AH42" i="29"/>
  <c r="AG41" i="29"/>
  <c r="AI39" i="29"/>
  <c r="AH38" i="29"/>
  <c r="AG37" i="29"/>
  <c r="AI35" i="29"/>
  <c r="AH34" i="29"/>
  <c r="AG33" i="29"/>
  <c r="AI31" i="29"/>
  <c r="AH30" i="29"/>
  <c r="AG29" i="29"/>
  <c r="AI27" i="29"/>
  <c r="AH26" i="29"/>
  <c r="AG25" i="29"/>
  <c r="AI23" i="29"/>
  <c r="AH22" i="29"/>
  <c r="AG21" i="29"/>
  <c r="AI19" i="29"/>
  <c r="AH18" i="29"/>
  <c r="AG17" i="29"/>
  <c r="AI15" i="29"/>
  <c r="AH14" i="29"/>
  <c r="AG13" i="29"/>
  <c r="AI11" i="29"/>
  <c r="AH10" i="29"/>
  <c r="AI52" i="29"/>
  <c r="AH51" i="29"/>
  <c r="AG50" i="29"/>
  <c r="AI48" i="29"/>
  <c r="AH47" i="29"/>
  <c r="AG46" i="29"/>
  <c r="AI44" i="29"/>
  <c r="AH43" i="29"/>
  <c r="AG42" i="29"/>
  <c r="AI40" i="29"/>
  <c r="AH39" i="29"/>
  <c r="AG38" i="29"/>
  <c r="AI36" i="29"/>
  <c r="AH35" i="29"/>
  <c r="AG34" i="29"/>
  <c r="AI32" i="29"/>
  <c r="AH31" i="29"/>
  <c r="AG30" i="29"/>
  <c r="AI28" i="29"/>
  <c r="AH27" i="29"/>
  <c r="AG26" i="29"/>
  <c r="AI24" i="29"/>
  <c r="AH23" i="29"/>
  <c r="AG22" i="29"/>
  <c r="AI20" i="29"/>
  <c r="AH19" i="29"/>
  <c r="AG18" i="29"/>
  <c r="AI16" i="29"/>
  <c r="AH15" i="29"/>
  <c r="AG14" i="29"/>
  <c r="AI12" i="29"/>
  <c r="AH11" i="29"/>
  <c r="AG10" i="29"/>
  <c r="AI49" i="29"/>
  <c r="AH44" i="29"/>
  <c r="AG39" i="29"/>
  <c r="AI33" i="29"/>
  <c r="AH28" i="29"/>
  <c r="AG23" i="29"/>
  <c r="AI17" i="29"/>
  <c r="AH12" i="29"/>
  <c r="AI53" i="29"/>
  <c r="AH48" i="29"/>
  <c r="AG43" i="29"/>
  <c r="AI37" i="29"/>
  <c r="AH32" i="29"/>
  <c r="AG27" i="29"/>
  <c r="AI21" i="29"/>
  <c r="AH16" i="29"/>
  <c r="AG11" i="29"/>
  <c r="AG51" i="29"/>
  <c r="AH40" i="29"/>
  <c r="AI29" i="29"/>
  <c r="AG19" i="29"/>
  <c r="AH52" i="29"/>
  <c r="AG47" i="29"/>
  <c r="AI41" i="29"/>
  <c r="AH36" i="29"/>
  <c r="AG31" i="29"/>
  <c r="AI25" i="29"/>
  <c r="AH20" i="29"/>
  <c r="AG15" i="29"/>
  <c r="AI45" i="29"/>
  <c r="AG35" i="29"/>
  <c r="AH24" i="29"/>
  <c r="AI13" i="29"/>
  <c r="A13" i="15"/>
  <c r="E12" i="15"/>
  <c r="H11" i="28"/>
  <c r="AE7" i="29"/>
  <c r="C12" i="28" s="1"/>
  <c r="I11" i="28"/>
  <c r="C11" i="13" s="1"/>
  <c r="AD7" i="29"/>
  <c r="B12" i="28" s="1"/>
  <c r="G12" i="28" s="1"/>
  <c r="AF7" i="29"/>
  <c r="D12" i="28" s="1"/>
  <c r="F11" i="28"/>
  <c r="W6" i="23"/>
  <c r="E11" i="28"/>
  <c r="J25" i="36"/>
  <c r="D10" i="15" s="1"/>
  <c r="K6" i="36"/>
  <c r="K11" i="36"/>
  <c r="K23" i="36"/>
  <c r="K7" i="36"/>
  <c r="K22" i="36"/>
  <c r="K18" i="36"/>
  <c r="K14" i="36"/>
  <c r="K17" i="36"/>
  <c r="K13" i="36"/>
  <c r="L5" i="36"/>
  <c r="K15" i="36"/>
  <c r="K19" i="36"/>
  <c r="K10" i="36"/>
  <c r="K21" i="36"/>
  <c r="K9" i="36"/>
  <c r="K8" i="36"/>
  <c r="K12" i="36"/>
  <c r="K16" i="36"/>
  <c r="K20" i="36"/>
  <c r="D9" i="15"/>
  <c r="AI55" i="29"/>
  <c r="AH55" i="29"/>
  <c r="AG56" i="29"/>
  <c r="AK5" i="29"/>
  <c r="AI56" i="29"/>
  <c r="AH56" i="29"/>
  <c r="AG55" i="29"/>
  <c r="I10" i="28"/>
  <c r="H10" i="28"/>
  <c r="B11" i="13"/>
  <c r="E10" i="28"/>
  <c r="G10" i="28"/>
  <c r="F10" i="28"/>
  <c r="F7" i="15" l="1"/>
  <c r="G7" i="15" s="1"/>
  <c r="B9" i="15"/>
  <c r="F9" i="15" s="1"/>
  <c r="E2" i="8"/>
  <c r="M5" i="14"/>
  <c r="AL52" i="29"/>
  <c r="AK51" i="29"/>
  <c r="AJ50" i="29"/>
  <c r="AL48" i="29"/>
  <c r="AK47" i="29"/>
  <c r="AJ46" i="29"/>
  <c r="AL44" i="29"/>
  <c r="AK43" i="29"/>
  <c r="AJ42" i="29"/>
  <c r="AL40" i="29"/>
  <c r="AK39" i="29"/>
  <c r="AJ38" i="29"/>
  <c r="AL36" i="29"/>
  <c r="AK35" i="29"/>
  <c r="AJ34" i="29"/>
  <c r="AL32" i="29"/>
  <c r="AK31" i="29"/>
  <c r="AJ30" i="29"/>
  <c r="AL28" i="29"/>
  <c r="AK27" i="29"/>
  <c r="AJ26" i="29"/>
  <c r="AL24" i="29"/>
  <c r="AK23" i="29"/>
  <c r="AL53" i="29"/>
  <c r="AK52" i="29"/>
  <c r="AJ51" i="29"/>
  <c r="AL49" i="29"/>
  <c r="AK48" i="29"/>
  <c r="AJ47" i="29"/>
  <c r="AL45" i="29"/>
  <c r="AK44" i="29"/>
  <c r="AJ43" i="29"/>
  <c r="AL41" i="29"/>
  <c r="AK40" i="29"/>
  <c r="AJ39" i="29"/>
  <c r="AL37" i="29"/>
  <c r="AK36" i="29"/>
  <c r="AJ35" i="29"/>
  <c r="AL33" i="29"/>
  <c r="AK32" i="29"/>
  <c r="AJ31" i="29"/>
  <c r="AL29" i="29"/>
  <c r="AK28" i="29"/>
  <c r="AJ27" i="29"/>
  <c r="AL25" i="29"/>
  <c r="AK24" i="29"/>
  <c r="AJ23" i="29"/>
  <c r="AL21" i="29"/>
  <c r="AK53" i="29"/>
  <c r="AJ52" i="29"/>
  <c r="AL50" i="29"/>
  <c r="AK49" i="29"/>
  <c r="AJ48" i="29"/>
  <c r="AL46" i="29"/>
  <c r="AK45" i="29"/>
  <c r="AJ44" i="29"/>
  <c r="AL42" i="29"/>
  <c r="AK41" i="29"/>
  <c r="AJ40" i="29"/>
  <c r="AL38" i="29"/>
  <c r="AK37" i="29"/>
  <c r="AJ36" i="29"/>
  <c r="AL34" i="29"/>
  <c r="AK33" i="29"/>
  <c r="AJ32" i="29"/>
  <c r="AL30" i="29"/>
  <c r="AK29" i="29"/>
  <c r="AJ28" i="29"/>
  <c r="AL26" i="29"/>
  <c r="AK25" i="29"/>
  <c r="AJ24" i="29"/>
  <c r="AL22" i="29"/>
  <c r="AK21" i="29"/>
  <c r="AJ53" i="29"/>
  <c r="AL47" i="29"/>
  <c r="AK42" i="29"/>
  <c r="AJ37" i="29"/>
  <c r="AL31" i="29"/>
  <c r="AK26" i="29"/>
  <c r="AJ22" i="29"/>
  <c r="AJ20" i="29"/>
  <c r="AL18" i="29"/>
  <c r="AK17" i="29"/>
  <c r="AJ16" i="29"/>
  <c r="AL14" i="29"/>
  <c r="AK13" i="29"/>
  <c r="AJ12" i="29"/>
  <c r="AL10" i="29"/>
  <c r="AL51" i="29"/>
  <c r="AK46" i="29"/>
  <c r="AJ41" i="29"/>
  <c r="AL35" i="29"/>
  <c r="AK30" i="29"/>
  <c r="AJ25" i="29"/>
  <c r="AJ21" i="29"/>
  <c r="AL19" i="29"/>
  <c r="AK18" i="29"/>
  <c r="AJ17" i="29"/>
  <c r="AL15" i="29"/>
  <c r="AK14" i="29"/>
  <c r="AJ13" i="29"/>
  <c r="AL11" i="29"/>
  <c r="AK10" i="29"/>
  <c r="AK50" i="29"/>
  <c r="AJ45" i="29"/>
  <c r="AL39" i="29"/>
  <c r="AK34" i="29"/>
  <c r="AJ29" i="29"/>
  <c r="AL23" i="29"/>
  <c r="AL20" i="29"/>
  <c r="AK19" i="29"/>
  <c r="AJ18" i="29"/>
  <c r="AL16" i="29"/>
  <c r="AK15" i="29"/>
  <c r="AJ14" i="29"/>
  <c r="AL12" i="29"/>
  <c r="AK11" i="29"/>
  <c r="AJ10" i="29"/>
  <c r="AL43" i="29"/>
  <c r="AK22" i="29"/>
  <c r="AK16" i="29"/>
  <c r="AJ11" i="29"/>
  <c r="AK12" i="29"/>
  <c r="AK38" i="29"/>
  <c r="AK20" i="29"/>
  <c r="AJ15" i="29"/>
  <c r="AL17" i="29"/>
  <c r="AJ33" i="29"/>
  <c r="AJ19" i="29"/>
  <c r="AL13" i="29"/>
  <c r="AJ49" i="29"/>
  <c r="AL27" i="29"/>
  <c r="A14" i="15"/>
  <c r="E13" i="15"/>
  <c r="J11" i="28"/>
  <c r="H11" i="13"/>
  <c r="I12" i="28"/>
  <c r="C12" i="13" s="1"/>
  <c r="H12" i="28"/>
  <c r="AI7" i="29"/>
  <c r="D13" i="28" s="1"/>
  <c r="AG7" i="29"/>
  <c r="B13" i="28" s="1"/>
  <c r="AH7" i="29"/>
  <c r="C13" i="28" s="1"/>
  <c r="E12" i="28"/>
  <c r="F12" i="28"/>
  <c r="B12" i="13"/>
  <c r="E2" i="7"/>
  <c r="K25" i="36"/>
  <c r="D11" i="15" s="1"/>
  <c r="L6" i="36"/>
  <c r="L19" i="36"/>
  <c r="L22" i="36"/>
  <c r="L9" i="36"/>
  <c r="L7" i="36"/>
  <c r="L10" i="36"/>
  <c r="L11" i="36"/>
  <c r="L14" i="36"/>
  <c r="L13" i="36"/>
  <c r="M5" i="36"/>
  <c r="L18" i="36"/>
  <c r="L23" i="36"/>
  <c r="L15" i="36"/>
  <c r="L17" i="36"/>
  <c r="L21" i="36"/>
  <c r="L16" i="36"/>
  <c r="L12" i="36"/>
  <c r="L8" i="36"/>
  <c r="L20" i="36"/>
  <c r="AK56" i="29"/>
  <c r="AN5" i="29"/>
  <c r="AL56" i="29"/>
  <c r="AK55" i="29"/>
  <c r="AL55" i="29"/>
  <c r="AJ55" i="29"/>
  <c r="AJ56" i="29"/>
  <c r="J10" i="28"/>
  <c r="B10" i="13"/>
  <c r="C10" i="13"/>
  <c r="B8" i="15" l="1"/>
  <c r="B10" i="15"/>
  <c r="F10" i="15" s="1"/>
  <c r="J12" i="28"/>
  <c r="AO52" i="29"/>
  <c r="AN51" i="29"/>
  <c r="AM50" i="29"/>
  <c r="AO48" i="29"/>
  <c r="AN47" i="29"/>
  <c r="AM46" i="29"/>
  <c r="AO44" i="29"/>
  <c r="AN43" i="29"/>
  <c r="AM42" i="29"/>
  <c r="AO40" i="29"/>
  <c r="AN39" i="29"/>
  <c r="AM38" i="29"/>
  <c r="AO36" i="29"/>
  <c r="AN35" i="29"/>
  <c r="AM34" i="29"/>
  <c r="AO32" i="29"/>
  <c r="AN31" i="29"/>
  <c r="AM30" i="29"/>
  <c r="AO28" i="29"/>
  <c r="AN27" i="29"/>
  <c r="AM26" i="29"/>
  <c r="AO24" i="29"/>
  <c r="AN23" i="29"/>
  <c r="AM22" i="29"/>
  <c r="AO20" i="29"/>
  <c r="AN19" i="29"/>
  <c r="AM18" i="29"/>
  <c r="AO16" i="29"/>
  <c r="AN15" i="29"/>
  <c r="AM14" i="29"/>
  <c r="AO12" i="29"/>
  <c r="AN11" i="29"/>
  <c r="AM10" i="29"/>
  <c r="AO53" i="29"/>
  <c r="AN52" i="29"/>
  <c r="AM51" i="29"/>
  <c r="AO49" i="29"/>
  <c r="AN48" i="29"/>
  <c r="AM47" i="29"/>
  <c r="AO45" i="29"/>
  <c r="AN44" i="29"/>
  <c r="AM43" i="29"/>
  <c r="AO41" i="29"/>
  <c r="AN40" i="29"/>
  <c r="AM39" i="29"/>
  <c r="AO37" i="29"/>
  <c r="AN36" i="29"/>
  <c r="AM35" i="29"/>
  <c r="AO33" i="29"/>
  <c r="AN32" i="29"/>
  <c r="AM31" i="29"/>
  <c r="AO29" i="29"/>
  <c r="AN28" i="29"/>
  <c r="AM27" i="29"/>
  <c r="AO25" i="29"/>
  <c r="AN24" i="29"/>
  <c r="AM23" i="29"/>
  <c r="AO21" i="29"/>
  <c r="AN20" i="29"/>
  <c r="AM19" i="29"/>
  <c r="AO17" i="29"/>
  <c r="AN16" i="29"/>
  <c r="AM15" i="29"/>
  <c r="AO13" i="29"/>
  <c r="AN12" i="29"/>
  <c r="AM11" i="29"/>
  <c r="AN53" i="29"/>
  <c r="AM52" i="29"/>
  <c r="AO50" i="29"/>
  <c r="AN49" i="29"/>
  <c r="AM48" i="29"/>
  <c r="AO46" i="29"/>
  <c r="AN45" i="29"/>
  <c r="AM44" i="29"/>
  <c r="AO42" i="29"/>
  <c r="AN41" i="29"/>
  <c r="AM40" i="29"/>
  <c r="AO38" i="29"/>
  <c r="AN37" i="29"/>
  <c r="AM36" i="29"/>
  <c r="AO34" i="29"/>
  <c r="AN33" i="29"/>
  <c r="AM32" i="29"/>
  <c r="AO30" i="29"/>
  <c r="AN29" i="29"/>
  <c r="AM28" i="29"/>
  <c r="AO26" i="29"/>
  <c r="AN25" i="29"/>
  <c r="AM24" i="29"/>
  <c r="AO22" i="29"/>
  <c r="AN21" i="29"/>
  <c r="AM20" i="29"/>
  <c r="AO18" i="29"/>
  <c r="AN17" i="29"/>
  <c r="AM16" i="29"/>
  <c r="AO14" i="29"/>
  <c r="AN13" i="29"/>
  <c r="AM12" i="29"/>
  <c r="AO10" i="29"/>
  <c r="AO51" i="29"/>
  <c r="AN46" i="29"/>
  <c r="AM41" i="29"/>
  <c r="AO35" i="29"/>
  <c r="AN30" i="29"/>
  <c r="AM25" i="29"/>
  <c r="AO19" i="29"/>
  <c r="AN14" i="29"/>
  <c r="AN50" i="29"/>
  <c r="AM45" i="29"/>
  <c r="AO39" i="29"/>
  <c r="AN34" i="29"/>
  <c r="AM29" i="29"/>
  <c r="AO23" i="29"/>
  <c r="AN18" i="29"/>
  <c r="AM13" i="29"/>
  <c r="AM49" i="29"/>
  <c r="AO43" i="29"/>
  <c r="AN38" i="29"/>
  <c r="AM33" i="29"/>
  <c r="AO27" i="29"/>
  <c r="AN22" i="29"/>
  <c r="AM17" i="29"/>
  <c r="AO11" i="29"/>
  <c r="AN42" i="29"/>
  <c r="AM21" i="29"/>
  <c r="AM37" i="29"/>
  <c r="AO15" i="29"/>
  <c r="AN26" i="29"/>
  <c r="AM53" i="29"/>
  <c r="AO31" i="29"/>
  <c r="AN10" i="29"/>
  <c r="AO47" i="29"/>
  <c r="A15" i="15"/>
  <c r="E14" i="15"/>
  <c r="H12" i="13"/>
  <c r="AJ7" i="29"/>
  <c r="B14" i="28" s="1"/>
  <c r="AL7" i="29"/>
  <c r="D14" i="28" s="1"/>
  <c r="AK7" i="29"/>
  <c r="C14" i="28" s="1"/>
  <c r="L25" i="36"/>
  <c r="D12" i="15" s="1"/>
  <c r="M13" i="36"/>
  <c r="M14" i="36"/>
  <c r="M19" i="36"/>
  <c r="M10" i="36"/>
  <c r="M21" i="36"/>
  <c r="M23" i="36"/>
  <c r="M11" i="36"/>
  <c r="M9" i="36"/>
  <c r="N5" i="36"/>
  <c r="M7" i="36"/>
  <c r="M18" i="36"/>
  <c r="M17" i="36"/>
  <c r="M6" i="36"/>
  <c r="M15" i="36"/>
  <c r="M22" i="36"/>
  <c r="M8" i="36"/>
  <c r="M12" i="36"/>
  <c r="M16" i="36"/>
  <c r="M20" i="36"/>
  <c r="H13" i="28"/>
  <c r="I13" i="28"/>
  <c r="C13" i="13" s="1"/>
  <c r="F13" i="28"/>
  <c r="G13" i="28"/>
  <c r="E13" i="28"/>
  <c r="AO55" i="29"/>
  <c r="AO56" i="29"/>
  <c r="AN56" i="29"/>
  <c r="AM56" i="29"/>
  <c r="AM55" i="29"/>
  <c r="AN55" i="29"/>
  <c r="AQ5" i="29"/>
  <c r="H10" i="13"/>
  <c r="F8" i="15" l="1"/>
  <c r="G8" i="15" s="1"/>
  <c r="G9" i="15" s="1"/>
  <c r="G10" i="15" s="1"/>
  <c r="AR52" i="29"/>
  <c r="AQ51" i="29"/>
  <c r="AP50" i="29"/>
  <c r="AR48" i="29"/>
  <c r="AQ47" i="29"/>
  <c r="AP46" i="29"/>
  <c r="AR44" i="29"/>
  <c r="AQ43" i="29"/>
  <c r="AP42" i="29"/>
  <c r="AR40" i="29"/>
  <c r="AQ39" i="29"/>
  <c r="AP38" i="29"/>
  <c r="AR36" i="29"/>
  <c r="AQ35" i="29"/>
  <c r="AP34" i="29"/>
  <c r="AR32" i="29"/>
  <c r="AQ31" i="29"/>
  <c r="AP30" i="29"/>
  <c r="AR28" i="29"/>
  <c r="AQ27" i="29"/>
  <c r="AP26" i="29"/>
  <c r="AR24" i="29"/>
  <c r="AQ23" i="29"/>
  <c r="AP22" i="29"/>
  <c r="AR20" i="29"/>
  <c r="AQ19" i="29"/>
  <c r="AP18" i="29"/>
  <c r="AR16" i="29"/>
  <c r="AQ15" i="29"/>
  <c r="AP14" i="29"/>
  <c r="AR12" i="29"/>
  <c r="AQ11" i="29"/>
  <c r="AP10" i="29"/>
  <c r="AR53" i="29"/>
  <c r="AQ52" i="29"/>
  <c r="AP51" i="29"/>
  <c r="AR49" i="29"/>
  <c r="AQ48" i="29"/>
  <c r="AP47" i="29"/>
  <c r="AR45" i="29"/>
  <c r="AQ44" i="29"/>
  <c r="AP43" i="29"/>
  <c r="AR41" i="29"/>
  <c r="AQ40" i="29"/>
  <c r="AP39" i="29"/>
  <c r="AR37" i="29"/>
  <c r="AQ36" i="29"/>
  <c r="AP35" i="29"/>
  <c r="AR33" i="29"/>
  <c r="AQ32" i="29"/>
  <c r="AP31" i="29"/>
  <c r="AR29" i="29"/>
  <c r="AQ28" i="29"/>
  <c r="AP27" i="29"/>
  <c r="AR25" i="29"/>
  <c r="AQ24" i="29"/>
  <c r="AP23" i="29"/>
  <c r="AR21" i="29"/>
  <c r="AQ20" i="29"/>
  <c r="AP19" i="29"/>
  <c r="AR17" i="29"/>
  <c r="AQ16" i="29"/>
  <c r="AP15" i="29"/>
  <c r="AR13" i="29"/>
  <c r="AQ12" i="29"/>
  <c r="AP11" i="29"/>
  <c r="AQ53" i="29"/>
  <c r="AP52" i="29"/>
  <c r="AR50" i="29"/>
  <c r="AQ49" i="29"/>
  <c r="AP48" i="29"/>
  <c r="AR46" i="29"/>
  <c r="AQ45" i="29"/>
  <c r="AP44" i="29"/>
  <c r="AR42" i="29"/>
  <c r="AQ41" i="29"/>
  <c r="AP40" i="29"/>
  <c r="AR38" i="29"/>
  <c r="AQ37" i="29"/>
  <c r="AP36" i="29"/>
  <c r="AR34" i="29"/>
  <c r="AQ33" i="29"/>
  <c r="AP32" i="29"/>
  <c r="AR30" i="29"/>
  <c r="AQ29" i="29"/>
  <c r="AP28" i="29"/>
  <c r="AR26" i="29"/>
  <c r="AQ25" i="29"/>
  <c r="AP24" i="29"/>
  <c r="AR22" i="29"/>
  <c r="AQ21" i="29"/>
  <c r="AP20" i="29"/>
  <c r="AR18" i="29"/>
  <c r="AQ17" i="29"/>
  <c r="AP16" i="29"/>
  <c r="AR14" i="29"/>
  <c r="AQ13" i="29"/>
  <c r="AP12" i="29"/>
  <c r="AR10" i="29"/>
  <c r="AQ50" i="29"/>
  <c r="AP45" i="29"/>
  <c r="AR39" i="29"/>
  <c r="AQ34" i="29"/>
  <c r="AP29" i="29"/>
  <c r="AR23" i="29"/>
  <c r="AQ18" i="29"/>
  <c r="AP13" i="29"/>
  <c r="AP49" i="29"/>
  <c r="AR43" i="29"/>
  <c r="AQ38" i="29"/>
  <c r="AP33" i="29"/>
  <c r="AR27" i="29"/>
  <c r="AQ22" i="29"/>
  <c r="AP17" i="29"/>
  <c r="AR11" i="29"/>
  <c r="AP53" i="29"/>
  <c r="AR47" i="29"/>
  <c r="AQ42" i="29"/>
  <c r="AP37" i="29"/>
  <c r="AR31" i="29"/>
  <c r="AQ26" i="29"/>
  <c r="AP21" i="29"/>
  <c r="AR15" i="29"/>
  <c r="AQ10" i="29"/>
  <c r="AP41" i="29"/>
  <c r="AR19" i="29"/>
  <c r="AR35" i="29"/>
  <c r="AQ14" i="29"/>
  <c r="AP25" i="29"/>
  <c r="AR51" i="29"/>
  <c r="AQ30" i="29"/>
  <c r="AQ46" i="29"/>
  <c r="A16" i="15"/>
  <c r="E15" i="15"/>
  <c r="AN7" i="29"/>
  <c r="C15" i="28" s="1"/>
  <c r="AO7" i="29"/>
  <c r="D15" i="28" s="1"/>
  <c r="AM7" i="29"/>
  <c r="B15" i="28" s="1"/>
  <c r="M25" i="36"/>
  <c r="D13" i="15" s="1"/>
  <c r="N10" i="36"/>
  <c r="N14" i="36"/>
  <c r="N11" i="36"/>
  <c r="N18" i="36"/>
  <c r="N13" i="36"/>
  <c r="N23" i="36"/>
  <c r="N7" i="36"/>
  <c r="N9" i="36"/>
  <c r="N17" i="36"/>
  <c r="N21" i="36"/>
  <c r="N6" i="36"/>
  <c r="N22" i="36"/>
  <c r="N19" i="36"/>
  <c r="N15" i="36"/>
  <c r="O5" i="36"/>
  <c r="N8" i="36"/>
  <c r="N16" i="36"/>
  <c r="N12" i="36"/>
  <c r="N20" i="36"/>
  <c r="G14" i="28"/>
  <c r="F14" i="28"/>
  <c r="E14" i="28"/>
  <c r="AT5" i="29"/>
  <c r="AP56" i="29"/>
  <c r="AR56" i="29"/>
  <c r="AQ56" i="29"/>
  <c r="AP55" i="29"/>
  <c r="AR55" i="29"/>
  <c r="AQ55" i="29"/>
  <c r="B13" i="13"/>
  <c r="J13" i="28"/>
  <c r="H14" i="28"/>
  <c r="I14" i="28"/>
  <c r="C14" i="13" s="1"/>
  <c r="H13" i="13" l="1"/>
  <c r="B11" i="15"/>
  <c r="AU52" i="29"/>
  <c r="AT51" i="29"/>
  <c r="AS50" i="29"/>
  <c r="AU48" i="29"/>
  <c r="AT47" i="29"/>
  <c r="AS46" i="29"/>
  <c r="AU44" i="29"/>
  <c r="AT43" i="29"/>
  <c r="AS42" i="29"/>
  <c r="AU40" i="29"/>
  <c r="AT39" i="29"/>
  <c r="AS38" i="29"/>
  <c r="AU36" i="29"/>
  <c r="AT35" i="29"/>
  <c r="AS34" i="29"/>
  <c r="AU32" i="29"/>
  <c r="AT31" i="29"/>
  <c r="AS30" i="29"/>
  <c r="AU28" i="29"/>
  <c r="AT27" i="29"/>
  <c r="AS26" i="29"/>
  <c r="AU24" i="29"/>
  <c r="AT23" i="29"/>
  <c r="AS22" i="29"/>
  <c r="AU20" i="29"/>
  <c r="AT19" i="29"/>
  <c r="AS18" i="29"/>
  <c r="AU16" i="29"/>
  <c r="AT15" i="29"/>
  <c r="AS14" i="29"/>
  <c r="AU12" i="29"/>
  <c r="AT11" i="29"/>
  <c r="AS10" i="29"/>
  <c r="AU53" i="29"/>
  <c r="AT52" i="29"/>
  <c r="AS51" i="29"/>
  <c r="AU49" i="29"/>
  <c r="AT48" i="29"/>
  <c r="AS47" i="29"/>
  <c r="AU45" i="29"/>
  <c r="AT44" i="29"/>
  <c r="AS43" i="29"/>
  <c r="AU41" i="29"/>
  <c r="AT40" i="29"/>
  <c r="AS39" i="29"/>
  <c r="AU37" i="29"/>
  <c r="AT36" i="29"/>
  <c r="AS35" i="29"/>
  <c r="AU33" i="29"/>
  <c r="AT32" i="29"/>
  <c r="AS31" i="29"/>
  <c r="AU29" i="29"/>
  <c r="AT28" i="29"/>
  <c r="AS27" i="29"/>
  <c r="AU25" i="29"/>
  <c r="AT24" i="29"/>
  <c r="AS23" i="29"/>
  <c r="AU21" i="29"/>
  <c r="AT20" i="29"/>
  <c r="AS19" i="29"/>
  <c r="AU17" i="29"/>
  <c r="AT16" i="29"/>
  <c r="AS15" i="29"/>
  <c r="AU13" i="29"/>
  <c r="AT12" i="29"/>
  <c r="AS11" i="29"/>
  <c r="AT53" i="29"/>
  <c r="AS52" i="29"/>
  <c r="AU50" i="29"/>
  <c r="AT49" i="29"/>
  <c r="AS48" i="29"/>
  <c r="AU46" i="29"/>
  <c r="AT45" i="29"/>
  <c r="AS44" i="29"/>
  <c r="AU42" i="29"/>
  <c r="AT41" i="29"/>
  <c r="AS40" i="29"/>
  <c r="AU38" i="29"/>
  <c r="AT37" i="29"/>
  <c r="AS36" i="29"/>
  <c r="AU34" i="29"/>
  <c r="AT33" i="29"/>
  <c r="AS32" i="29"/>
  <c r="AU30" i="29"/>
  <c r="AT29" i="29"/>
  <c r="AS28" i="29"/>
  <c r="AU26" i="29"/>
  <c r="AT25" i="29"/>
  <c r="AS24" i="29"/>
  <c r="AU22" i="29"/>
  <c r="AT21" i="29"/>
  <c r="AS20" i="29"/>
  <c r="AU18" i="29"/>
  <c r="AT17" i="29"/>
  <c r="AS16" i="29"/>
  <c r="AU14" i="29"/>
  <c r="AT13" i="29"/>
  <c r="AS12" i="29"/>
  <c r="AU10" i="29"/>
  <c r="AS49" i="29"/>
  <c r="AU43" i="29"/>
  <c r="AT38" i="29"/>
  <c r="AS33" i="29"/>
  <c r="AU27" i="29"/>
  <c r="AT22" i="29"/>
  <c r="AS17" i="29"/>
  <c r="AU11" i="29"/>
  <c r="AS53" i="29"/>
  <c r="AU47" i="29"/>
  <c r="AT42" i="29"/>
  <c r="AS37" i="29"/>
  <c r="AU31" i="29"/>
  <c r="AT26" i="29"/>
  <c r="AS21" i="29"/>
  <c r="AU15" i="29"/>
  <c r="AT10" i="29"/>
  <c r="AU51" i="29"/>
  <c r="AT46" i="29"/>
  <c r="AS41" i="29"/>
  <c r="AU35" i="29"/>
  <c r="AT30" i="29"/>
  <c r="AS25" i="29"/>
  <c r="AU19" i="29"/>
  <c r="AT14" i="29"/>
  <c r="AU39" i="29"/>
  <c r="AT18" i="29"/>
  <c r="AT34" i="29"/>
  <c r="AS13" i="29"/>
  <c r="AS45" i="29"/>
  <c r="AU23" i="29"/>
  <c r="AT50" i="29"/>
  <c r="AS29" i="29"/>
  <c r="A17" i="15"/>
  <c r="E16" i="15"/>
  <c r="N25" i="36"/>
  <c r="D14" i="15" s="1"/>
  <c r="AR7" i="29"/>
  <c r="D16" i="28" s="1"/>
  <c r="AP7" i="29"/>
  <c r="B16" i="28" s="1"/>
  <c r="AQ7" i="29"/>
  <c r="C16" i="28" s="1"/>
  <c r="O7" i="36"/>
  <c r="O18" i="36"/>
  <c r="O14" i="36"/>
  <c r="O17" i="36"/>
  <c r="O15" i="36"/>
  <c r="O13" i="36"/>
  <c r="O6" i="36"/>
  <c r="O22" i="36"/>
  <c r="O9" i="36"/>
  <c r="O10" i="36"/>
  <c r="O11" i="36"/>
  <c r="O19" i="36"/>
  <c r="O21" i="36"/>
  <c r="O23" i="36"/>
  <c r="P5" i="36"/>
  <c r="O16" i="36"/>
  <c r="O12" i="36"/>
  <c r="O8" i="36"/>
  <c r="O20" i="36"/>
  <c r="AS56" i="29"/>
  <c r="AU56" i="29"/>
  <c r="AU55" i="29"/>
  <c r="AT56" i="29"/>
  <c r="AW5" i="29"/>
  <c r="AS55" i="29"/>
  <c r="AT55" i="29"/>
  <c r="B14" i="13"/>
  <c r="J14" i="28"/>
  <c r="I15" i="28"/>
  <c r="H15" i="28"/>
  <c r="F15" i="28"/>
  <c r="E15" i="28"/>
  <c r="G15" i="28"/>
  <c r="B15" i="13" s="1"/>
  <c r="F11" i="15" l="1"/>
  <c r="G11" i="15" s="1"/>
  <c r="H14" i="13"/>
  <c r="B12" i="15"/>
  <c r="AV53" i="29"/>
  <c r="AX51" i="29"/>
  <c r="AW50" i="29"/>
  <c r="AV49" i="29"/>
  <c r="AX47" i="29"/>
  <c r="AW46" i="29"/>
  <c r="AV45" i="29"/>
  <c r="AX43" i="29"/>
  <c r="AW42" i="29"/>
  <c r="AV41" i="29"/>
  <c r="AX39" i="29"/>
  <c r="AW38" i="29"/>
  <c r="AV37" i="29"/>
  <c r="AX35" i="29"/>
  <c r="AW34" i="29"/>
  <c r="AV33" i="29"/>
  <c r="AX31" i="29"/>
  <c r="AW30" i="29"/>
  <c r="AV29" i="29"/>
  <c r="AX27" i="29"/>
  <c r="AW26" i="29"/>
  <c r="AV25" i="29"/>
  <c r="AX23" i="29"/>
  <c r="AW22" i="29"/>
  <c r="AV21" i="29"/>
  <c r="AX19" i="29"/>
  <c r="AW18" i="29"/>
  <c r="AV17" i="29"/>
  <c r="AX52" i="29"/>
  <c r="AW51" i="29"/>
  <c r="AV50" i="29"/>
  <c r="AX48" i="29"/>
  <c r="AW47" i="29"/>
  <c r="AV46" i="29"/>
  <c r="AX44" i="29"/>
  <c r="AW43" i="29"/>
  <c r="AV42" i="29"/>
  <c r="AX40" i="29"/>
  <c r="AW39" i="29"/>
  <c r="AV38" i="29"/>
  <c r="AX36" i="29"/>
  <c r="AW35" i="29"/>
  <c r="AV34" i="29"/>
  <c r="AX32" i="29"/>
  <c r="AW31" i="29"/>
  <c r="AV30" i="29"/>
  <c r="AX28" i="29"/>
  <c r="AW27" i="29"/>
  <c r="AV26" i="29"/>
  <c r="AX24" i="29"/>
  <c r="AW23" i="29"/>
  <c r="AV22" i="29"/>
  <c r="AX20" i="29"/>
  <c r="AW19" i="29"/>
  <c r="AV18" i="29"/>
  <c r="AX16" i="29"/>
  <c r="AW15" i="29"/>
  <c r="AX53" i="29"/>
  <c r="AW52" i="29"/>
  <c r="AV51" i="29"/>
  <c r="AX49" i="29"/>
  <c r="AW48" i="29"/>
  <c r="AV47" i="29"/>
  <c r="AX45" i="29"/>
  <c r="AW44" i="29"/>
  <c r="AV43" i="29"/>
  <c r="AX41" i="29"/>
  <c r="AW40" i="29"/>
  <c r="AV39" i="29"/>
  <c r="AX37" i="29"/>
  <c r="AW36" i="29"/>
  <c r="AV35" i="29"/>
  <c r="AX33" i="29"/>
  <c r="AW32" i="29"/>
  <c r="AV31" i="29"/>
  <c r="AX29" i="29"/>
  <c r="AW28" i="29"/>
  <c r="AV27" i="29"/>
  <c r="AX25" i="29"/>
  <c r="AW24" i="29"/>
  <c r="AV23" i="29"/>
  <c r="AX21" i="29"/>
  <c r="AW20" i="29"/>
  <c r="AV19" i="29"/>
  <c r="AX17" i="29"/>
  <c r="AW16" i="29"/>
  <c r="AV52" i="29"/>
  <c r="AX46" i="29"/>
  <c r="AW41" i="29"/>
  <c r="AV36" i="29"/>
  <c r="AX30" i="29"/>
  <c r="AW25" i="29"/>
  <c r="AV20" i="29"/>
  <c r="AX15" i="29"/>
  <c r="AV14" i="29"/>
  <c r="AX12" i="29"/>
  <c r="AW11" i="29"/>
  <c r="AV10" i="29"/>
  <c r="AX50" i="29"/>
  <c r="AW45" i="29"/>
  <c r="AV40" i="29"/>
  <c r="AX34" i="29"/>
  <c r="AW29" i="29"/>
  <c r="AV24" i="29"/>
  <c r="AX18" i="29"/>
  <c r="AV15" i="29"/>
  <c r="AX13" i="29"/>
  <c r="AW12" i="29"/>
  <c r="AV11" i="29"/>
  <c r="AW49" i="29"/>
  <c r="AV44" i="29"/>
  <c r="AX38" i="29"/>
  <c r="AW33" i="29"/>
  <c r="AV28" i="29"/>
  <c r="AX22" i="29"/>
  <c r="AW17" i="29"/>
  <c r="AX14" i="29"/>
  <c r="AW13" i="29"/>
  <c r="AV12" i="29"/>
  <c r="AX10" i="29"/>
  <c r="AW37" i="29"/>
  <c r="AV16" i="29"/>
  <c r="AW10" i="29"/>
  <c r="AW53" i="29"/>
  <c r="AV32" i="29"/>
  <c r="AW14" i="29"/>
  <c r="AV48" i="29"/>
  <c r="AX26" i="29"/>
  <c r="AV13" i="29"/>
  <c r="AW21" i="29"/>
  <c r="AX11" i="29"/>
  <c r="AX42" i="29"/>
  <c r="A18" i="15"/>
  <c r="E17" i="15"/>
  <c r="AT7" i="29"/>
  <c r="C17" i="28" s="1"/>
  <c r="AS7" i="29"/>
  <c r="B17" i="28" s="1"/>
  <c r="AU7" i="29"/>
  <c r="D17" i="28" s="1"/>
  <c r="P17" i="36"/>
  <c r="P6" i="36"/>
  <c r="P21" i="36"/>
  <c r="P13" i="36"/>
  <c r="P22" i="36"/>
  <c r="P7" i="36"/>
  <c r="P23" i="36"/>
  <c r="P9" i="36"/>
  <c r="P11" i="36"/>
  <c r="P18" i="36"/>
  <c r="P14" i="36"/>
  <c r="Q5" i="36"/>
  <c r="P10" i="36"/>
  <c r="P15" i="36"/>
  <c r="P19" i="36"/>
  <c r="P12" i="36"/>
  <c r="P16" i="36"/>
  <c r="P8" i="36"/>
  <c r="P20" i="36"/>
  <c r="O25" i="36"/>
  <c r="D15" i="15" s="1"/>
  <c r="AX56" i="29"/>
  <c r="AW55" i="29"/>
  <c r="AX55" i="29"/>
  <c r="AV56" i="29"/>
  <c r="AZ5" i="29"/>
  <c r="AW56" i="29"/>
  <c r="AV55" i="29"/>
  <c r="J15" i="28"/>
  <c r="C15" i="13"/>
  <c r="H15" i="13" s="1"/>
  <c r="I16" i="28"/>
  <c r="C16" i="13" s="1"/>
  <c r="H16" i="28"/>
  <c r="E16" i="28"/>
  <c r="F16" i="28"/>
  <c r="G16" i="28"/>
  <c r="F12" i="15" l="1"/>
  <c r="G12" i="15" s="1"/>
  <c r="B13" i="15"/>
  <c r="AY53" i="29"/>
  <c r="BA51" i="29"/>
  <c r="AZ50" i="29"/>
  <c r="AY49" i="29"/>
  <c r="BA47" i="29"/>
  <c r="AZ46" i="29"/>
  <c r="AY45" i="29"/>
  <c r="BA43" i="29"/>
  <c r="AZ42" i="29"/>
  <c r="AY41" i="29"/>
  <c r="BA39" i="29"/>
  <c r="AZ38" i="29"/>
  <c r="AY37" i="29"/>
  <c r="BA35" i="29"/>
  <c r="AZ34" i="29"/>
  <c r="AY33" i="29"/>
  <c r="BA31" i="29"/>
  <c r="AZ30" i="29"/>
  <c r="AY29" i="29"/>
  <c r="BA27" i="29"/>
  <c r="AZ26" i="29"/>
  <c r="AY25" i="29"/>
  <c r="BA23" i="29"/>
  <c r="AZ22" i="29"/>
  <c r="AY21" i="29"/>
  <c r="BA19" i="29"/>
  <c r="AZ18" i="29"/>
  <c r="AY17" i="29"/>
  <c r="BA15" i="29"/>
  <c r="AZ14" i="29"/>
  <c r="AY13" i="29"/>
  <c r="BA11" i="29"/>
  <c r="AZ10" i="29"/>
  <c r="BA52" i="29"/>
  <c r="AZ51" i="29"/>
  <c r="AY50" i="29"/>
  <c r="BA48" i="29"/>
  <c r="AZ47" i="29"/>
  <c r="AY46" i="29"/>
  <c r="BA44" i="29"/>
  <c r="AZ43" i="29"/>
  <c r="AY42" i="29"/>
  <c r="BA40" i="29"/>
  <c r="AZ39" i="29"/>
  <c r="AY38" i="29"/>
  <c r="BA36" i="29"/>
  <c r="AZ35" i="29"/>
  <c r="AY34" i="29"/>
  <c r="BA32" i="29"/>
  <c r="AZ31" i="29"/>
  <c r="AY30" i="29"/>
  <c r="BA28" i="29"/>
  <c r="AZ27" i="29"/>
  <c r="AY26" i="29"/>
  <c r="BA24" i="29"/>
  <c r="AZ23" i="29"/>
  <c r="AY22" i="29"/>
  <c r="BA20" i="29"/>
  <c r="AZ19" i="29"/>
  <c r="AY18" i="29"/>
  <c r="BA16" i="29"/>
  <c r="AZ15" i="29"/>
  <c r="AY14" i="29"/>
  <c r="BA12" i="29"/>
  <c r="AZ11" i="29"/>
  <c r="AY10" i="29"/>
  <c r="BA53" i="29"/>
  <c r="AZ52" i="29"/>
  <c r="AY51" i="29"/>
  <c r="BA49" i="29"/>
  <c r="AZ48" i="29"/>
  <c r="AY47" i="29"/>
  <c r="BA45" i="29"/>
  <c r="AZ44" i="29"/>
  <c r="AY43" i="29"/>
  <c r="BA41" i="29"/>
  <c r="AZ40" i="29"/>
  <c r="AY39" i="29"/>
  <c r="BA37" i="29"/>
  <c r="AZ36" i="29"/>
  <c r="AY35" i="29"/>
  <c r="BA33" i="29"/>
  <c r="AZ32" i="29"/>
  <c r="AY31" i="29"/>
  <c r="BA29" i="29"/>
  <c r="AZ28" i="29"/>
  <c r="AY27" i="29"/>
  <c r="BA25" i="29"/>
  <c r="AZ24" i="29"/>
  <c r="AY23" i="29"/>
  <c r="BA21" i="29"/>
  <c r="AZ20" i="29"/>
  <c r="AY19" i="29"/>
  <c r="BA17" i="29"/>
  <c r="AZ16" i="29"/>
  <c r="AY15" i="29"/>
  <c r="BA13" i="29"/>
  <c r="AZ12" i="29"/>
  <c r="AY11" i="29"/>
  <c r="BA50" i="29"/>
  <c r="AZ45" i="29"/>
  <c r="AY40" i="29"/>
  <c r="BA34" i="29"/>
  <c r="AZ29" i="29"/>
  <c r="AY24" i="29"/>
  <c r="BA18" i="29"/>
  <c r="AZ13" i="29"/>
  <c r="AZ49" i="29"/>
  <c r="AY44" i="29"/>
  <c r="BA38" i="29"/>
  <c r="AZ33" i="29"/>
  <c r="AY28" i="29"/>
  <c r="BA22" i="29"/>
  <c r="AZ17" i="29"/>
  <c r="AY12" i="29"/>
  <c r="AZ53" i="29"/>
  <c r="AY48" i="29"/>
  <c r="BA42" i="29"/>
  <c r="AZ37" i="29"/>
  <c r="AY32" i="29"/>
  <c r="BA26" i="29"/>
  <c r="AZ21" i="29"/>
  <c r="AY16" i="29"/>
  <c r="BA10" i="29"/>
  <c r="AY36" i="29"/>
  <c r="BA14" i="29"/>
  <c r="AY52" i="29"/>
  <c r="BA30" i="29"/>
  <c r="BA46" i="29"/>
  <c r="AZ25" i="29"/>
  <c r="AZ41" i="29"/>
  <c r="AY20" i="29"/>
  <c r="A19" i="15"/>
  <c r="E18" i="15"/>
  <c r="AX7" i="29"/>
  <c r="D18" i="28" s="1"/>
  <c r="AV7" i="29"/>
  <c r="B18" i="28" s="1"/>
  <c r="AW7" i="29"/>
  <c r="C18" i="28" s="1"/>
  <c r="Q7" i="36"/>
  <c r="Q13" i="36"/>
  <c r="Q15" i="36"/>
  <c r="Q19" i="36"/>
  <c r="Q17" i="36"/>
  <c r="Q23" i="36"/>
  <c r="Q10" i="36"/>
  <c r="Q21" i="36"/>
  <c r="Q18" i="36"/>
  <c r="Q22" i="36"/>
  <c r="Q14" i="36"/>
  <c r="Q11" i="36"/>
  <c r="R5" i="36"/>
  <c r="Q6" i="36"/>
  <c r="Q9" i="36"/>
  <c r="Q16" i="36"/>
  <c r="Q12" i="36"/>
  <c r="Q8" i="36"/>
  <c r="Q20" i="36"/>
  <c r="P25" i="36"/>
  <c r="D16" i="15" s="1"/>
  <c r="E17" i="28"/>
  <c r="J16" i="28"/>
  <c r="B16" i="13"/>
  <c r="I17" i="28"/>
  <c r="C17" i="13" s="1"/>
  <c r="H17" i="28"/>
  <c r="AY56" i="29"/>
  <c r="AZ55" i="29"/>
  <c r="AY55" i="29"/>
  <c r="BA55" i="29"/>
  <c r="AZ56" i="29"/>
  <c r="BC5" i="29"/>
  <c r="BA56" i="29"/>
  <c r="G17" i="28"/>
  <c r="F17" i="28"/>
  <c r="F13" i="15" l="1"/>
  <c r="G13" i="15" s="1"/>
  <c r="H16" i="13"/>
  <c r="B14" i="15"/>
  <c r="BB53" i="29"/>
  <c r="BD51" i="29"/>
  <c r="BC50" i="29"/>
  <c r="BB49" i="29"/>
  <c r="BD47" i="29"/>
  <c r="BC46" i="29"/>
  <c r="BB45" i="29"/>
  <c r="BD43" i="29"/>
  <c r="BC42" i="29"/>
  <c r="BB41" i="29"/>
  <c r="BD39" i="29"/>
  <c r="BC38" i="29"/>
  <c r="BB37" i="29"/>
  <c r="BD35" i="29"/>
  <c r="BC34" i="29"/>
  <c r="BB33" i="29"/>
  <c r="BD31" i="29"/>
  <c r="BC30" i="29"/>
  <c r="BB29" i="29"/>
  <c r="BD27" i="29"/>
  <c r="BC26" i="29"/>
  <c r="BB25" i="29"/>
  <c r="BD23" i="29"/>
  <c r="BC22" i="29"/>
  <c r="BB21" i="29"/>
  <c r="BD19" i="29"/>
  <c r="BC18" i="29"/>
  <c r="BB17" i="29"/>
  <c r="BD15" i="29"/>
  <c r="BC14" i="29"/>
  <c r="BB13" i="29"/>
  <c r="BD11" i="29"/>
  <c r="BC10" i="29"/>
  <c r="BD52" i="29"/>
  <c r="BC51" i="29"/>
  <c r="BB50" i="29"/>
  <c r="BD48" i="29"/>
  <c r="BC47" i="29"/>
  <c r="BB46" i="29"/>
  <c r="BD44" i="29"/>
  <c r="BC43" i="29"/>
  <c r="BB42" i="29"/>
  <c r="BD40" i="29"/>
  <c r="BC39" i="29"/>
  <c r="BB38" i="29"/>
  <c r="BD36" i="29"/>
  <c r="BC35" i="29"/>
  <c r="BB34" i="29"/>
  <c r="BD32" i="29"/>
  <c r="BC31" i="29"/>
  <c r="BB30" i="29"/>
  <c r="BD28" i="29"/>
  <c r="BC27" i="29"/>
  <c r="BB26" i="29"/>
  <c r="BD24" i="29"/>
  <c r="BC23" i="29"/>
  <c r="BB22" i="29"/>
  <c r="BD20" i="29"/>
  <c r="BC19" i="29"/>
  <c r="BB18" i="29"/>
  <c r="BD16" i="29"/>
  <c r="BC15" i="29"/>
  <c r="BB14" i="29"/>
  <c r="BD12" i="29"/>
  <c r="BC11" i="29"/>
  <c r="BB10" i="29"/>
  <c r="BD53" i="29"/>
  <c r="BC52" i="29"/>
  <c r="BB51" i="29"/>
  <c r="BD49" i="29"/>
  <c r="BC48" i="29"/>
  <c r="BB47" i="29"/>
  <c r="BD45" i="29"/>
  <c r="BC44" i="29"/>
  <c r="BB43" i="29"/>
  <c r="BD41" i="29"/>
  <c r="BC40" i="29"/>
  <c r="BB39" i="29"/>
  <c r="BD37" i="29"/>
  <c r="BC36" i="29"/>
  <c r="BB35" i="29"/>
  <c r="BD33" i="29"/>
  <c r="BC32" i="29"/>
  <c r="BB31" i="29"/>
  <c r="BD29" i="29"/>
  <c r="BC28" i="29"/>
  <c r="BB27" i="29"/>
  <c r="BD25" i="29"/>
  <c r="BC24" i="29"/>
  <c r="BB23" i="29"/>
  <c r="BD21" i="29"/>
  <c r="BC20" i="29"/>
  <c r="BB19" i="29"/>
  <c r="BD17" i="29"/>
  <c r="BC16" i="29"/>
  <c r="BB15" i="29"/>
  <c r="BD13" i="29"/>
  <c r="BC12" i="29"/>
  <c r="BB11" i="29"/>
  <c r="BC49" i="29"/>
  <c r="BB44" i="29"/>
  <c r="BD38" i="29"/>
  <c r="BC33" i="29"/>
  <c r="BB28" i="29"/>
  <c r="BD22" i="29"/>
  <c r="BC17" i="29"/>
  <c r="BB12" i="29"/>
  <c r="BC53" i="29"/>
  <c r="BB48" i="29"/>
  <c r="BD42" i="29"/>
  <c r="BC37" i="29"/>
  <c r="BB32" i="29"/>
  <c r="BD26" i="29"/>
  <c r="BC21" i="29"/>
  <c r="BB16" i="29"/>
  <c r="BD10" i="29"/>
  <c r="BB52" i="29"/>
  <c r="BD46" i="29"/>
  <c r="BC41" i="29"/>
  <c r="BB36" i="29"/>
  <c r="BD30" i="29"/>
  <c r="BC25" i="29"/>
  <c r="BB20" i="29"/>
  <c r="BD14" i="29"/>
  <c r="BD34" i="29"/>
  <c r="BC13" i="29"/>
  <c r="BD50" i="29"/>
  <c r="BC29" i="29"/>
  <c r="BC45" i="29"/>
  <c r="BB24" i="29"/>
  <c r="BD18" i="29"/>
  <c r="BB40" i="29"/>
  <c r="A20" i="15"/>
  <c r="E19" i="15"/>
  <c r="AZ7" i="29"/>
  <c r="C19" i="28" s="1"/>
  <c r="AY7" i="29"/>
  <c r="B19" i="28" s="1"/>
  <c r="BA7" i="29"/>
  <c r="D19" i="28" s="1"/>
  <c r="Q25" i="36"/>
  <c r="D17" i="15" s="1"/>
  <c r="S5" i="36"/>
  <c r="R15" i="36"/>
  <c r="R14" i="36"/>
  <c r="R19" i="36"/>
  <c r="R21" i="36"/>
  <c r="R10" i="36"/>
  <c r="R13" i="36"/>
  <c r="R17" i="36"/>
  <c r="R23" i="36"/>
  <c r="R22" i="36"/>
  <c r="R9" i="36"/>
  <c r="R6" i="36"/>
  <c r="R7" i="36"/>
  <c r="R11" i="36"/>
  <c r="R18" i="36"/>
  <c r="R16" i="36"/>
  <c r="R8" i="36"/>
  <c r="R12" i="36"/>
  <c r="R20" i="36"/>
  <c r="B17" i="13"/>
  <c r="J17" i="28"/>
  <c r="G18" i="28"/>
  <c r="F18" i="28"/>
  <c r="E18" i="28"/>
  <c r="I18" i="28"/>
  <c r="C18" i="13" s="1"/>
  <c r="H18" i="28"/>
  <c r="BD56" i="29"/>
  <c r="BB55" i="29"/>
  <c r="BB56" i="29"/>
  <c r="BF5" i="29"/>
  <c r="BC55" i="29"/>
  <c r="BD55" i="29"/>
  <c r="BC56" i="29"/>
  <c r="F14" i="15" l="1"/>
  <c r="G14" i="15" s="1"/>
  <c r="H17" i="13"/>
  <c r="B15" i="15"/>
  <c r="BE53" i="29"/>
  <c r="BG51" i="29"/>
  <c r="BF50" i="29"/>
  <c r="BE49" i="29"/>
  <c r="BG47" i="29"/>
  <c r="BF46" i="29"/>
  <c r="BE45" i="29"/>
  <c r="BG43" i="29"/>
  <c r="BF42" i="29"/>
  <c r="BE41" i="29"/>
  <c r="BG39" i="29"/>
  <c r="BF38" i="29"/>
  <c r="BE37" i="29"/>
  <c r="BG35" i="29"/>
  <c r="BF34" i="29"/>
  <c r="BE33" i="29"/>
  <c r="BG31" i="29"/>
  <c r="BF30" i="29"/>
  <c r="BE29" i="29"/>
  <c r="BG27" i="29"/>
  <c r="BF26" i="29"/>
  <c r="BE25" i="29"/>
  <c r="BG23" i="29"/>
  <c r="BF22" i="29"/>
  <c r="BE21" i="29"/>
  <c r="BG19" i="29"/>
  <c r="BF18" i="29"/>
  <c r="BE17" i="29"/>
  <c r="BG15" i="29"/>
  <c r="BF14" i="29"/>
  <c r="BE13" i="29"/>
  <c r="BG11" i="29"/>
  <c r="BF10" i="29"/>
  <c r="BG52" i="29"/>
  <c r="BF51" i="29"/>
  <c r="BE50" i="29"/>
  <c r="BG48" i="29"/>
  <c r="BF47" i="29"/>
  <c r="BE46" i="29"/>
  <c r="BG44" i="29"/>
  <c r="BF43" i="29"/>
  <c r="BE42" i="29"/>
  <c r="BG40" i="29"/>
  <c r="BF39" i="29"/>
  <c r="BE38" i="29"/>
  <c r="BG36" i="29"/>
  <c r="BF35" i="29"/>
  <c r="BE34" i="29"/>
  <c r="BG32" i="29"/>
  <c r="BF31" i="29"/>
  <c r="BE30" i="29"/>
  <c r="BG28" i="29"/>
  <c r="BF27" i="29"/>
  <c r="BE26" i="29"/>
  <c r="BG24" i="29"/>
  <c r="BF23" i="29"/>
  <c r="BE22" i="29"/>
  <c r="BG20" i="29"/>
  <c r="BF19" i="29"/>
  <c r="BE18" i="29"/>
  <c r="BG16" i="29"/>
  <c r="BF15" i="29"/>
  <c r="BE14" i="29"/>
  <c r="BG12" i="29"/>
  <c r="BF11" i="29"/>
  <c r="BE10" i="29"/>
  <c r="BG53" i="29"/>
  <c r="BF52" i="29"/>
  <c r="BE51" i="29"/>
  <c r="BG49" i="29"/>
  <c r="BF48" i="29"/>
  <c r="BE47" i="29"/>
  <c r="BG45" i="29"/>
  <c r="BF44" i="29"/>
  <c r="BE43" i="29"/>
  <c r="BG41" i="29"/>
  <c r="BF40" i="29"/>
  <c r="BE39" i="29"/>
  <c r="BG37" i="29"/>
  <c r="BF36" i="29"/>
  <c r="BE35" i="29"/>
  <c r="BG33" i="29"/>
  <c r="BF32" i="29"/>
  <c r="BE31" i="29"/>
  <c r="BG29" i="29"/>
  <c r="BF28" i="29"/>
  <c r="BE27" i="29"/>
  <c r="BG25" i="29"/>
  <c r="BF24" i="29"/>
  <c r="BE23" i="29"/>
  <c r="BG21" i="29"/>
  <c r="BF20" i="29"/>
  <c r="BE19" i="29"/>
  <c r="BG17" i="29"/>
  <c r="BF16" i="29"/>
  <c r="BE15" i="29"/>
  <c r="BG13" i="29"/>
  <c r="BF12" i="29"/>
  <c r="BE11" i="29"/>
  <c r="BF53" i="29"/>
  <c r="BE48" i="29"/>
  <c r="BG42" i="29"/>
  <c r="BF37" i="29"/>
  <c r="BE32" i="29"/>
  <c r="BG26" i="29"/>
  <c r="BF21" i="29"/>
  <c r="BE16" i="29"/>
  <c r="BG10" i="29"/>
  <c r="BE52" i="29"/>
  <c r="BG46" i="29"/>
  <c r="BF41" i="29"/>
  <c r="BE36" i="29"/>
  <c r="BG30" i="29"/>
  <c r="BF25" i="29"/>
  <c r="BE20" i="29"/>
  <c r="BG14" i="29"/>
  <c r="BG50" i="29"/>
  <c r="BF45" i="29"/>
  <c r="BE40" i="29"/>
  <c r="BG34" i="29"/>
  <c r="BF29" i="29"/>
  <c r="BE24" i="29"/>
  <c r="BG18" i="29"/>
  <c r="BF13" i="29"/>
  <c r="BF33" i="29"/>
  <c r="BE12" i="29"/>
  <c r="BF49" i="29"/>
  <c r="BE28" i="29"/>
  <c r="BE44" i="29"/>
  <c r="BG22" i="29"/>
  <c r="BG38" i="29"/>
  <c r="BF17" i="29"/>
  <c r="A21" i="15"/>
  <c r="E20" i="15"/>
  <c r="R25" i="36"/>
  <c r="D18" i="15" s="1"/>
  <c r="BD7" i="29"/>
  <c r="D20" i="28" s="1"/>
  <c r="BB7" i="29"/>
  <c r="B20" i="28" s="1"/>
  <c r="BC7" i="29"/>
  <c r="C20" i="28" s="1"/>
  <c r="E19" i="28"/>
  <c r="S17" i="36"/>
  <c r="S7" i="36"/>
  <c r="S6" i="36"/>
  <c r="S15" i="36"/>
  <c r="S19" i="36"/>
  <c r="S18" i="36"/>
  <c r="S9" i="36"/>
  <c r="S22" i="36"/>
  <c r="S23" i="36"/>
  <c r="S14" i="36"/>
  <c r="T5" i="36"/>
  <c r="S11" i="36"/>
  <c r="S21" i="36"/>
  <c r="S13" i="36"/>
  <c r="S10" i="36"/>
  <c r="S12" i="36"/>
  <c r="S16" i="36"/>
  <c r="S8" i="36"/>
  <c r="S20" i="36"/>
  <c r="G19" i="28"/>
  <c r="B19" i="13" s="1"/>
  <c r="F19" i="28"/>
  <c r="BF55" i="29"/>
  <c r="BG55" i="29"/>
  <c r="BE56" i="29"/>
  <c r="BI5" i="29"/>
  <c r="BF56" i="29"/>
  <c r="BG56" i="29"/>
  <c r="BE55" i="29"/>
  <c r="J18" i="28"/>
  <c r="B18" i="13"/>
  <c r="I19" i="28"/>
  <c r="H19" i="28"/>
  <c r="F15" i="15" l="1"/>
  <c r="G15" i="15" s="1"/>
  <c r="H18" i="13"/>
  <c r="B16" i="15"/>
  <c r="BH53" i="29"/>
  <c r="BJ51" i="29"/>
  <c r="BI50" i="29"/>
  <c r="BH49" i="29"/>
  <c r="BJ47" i="29"/>
  <c r="BI46" i="29"/>
  <c r="BH45" i="29"/>
  <c r="BJ43" i="29"/>
  <c r="BI42" i="29"/>
  <c r="BH41" i="29"/>
  <c r="BJ52" i="29"/>
  <c r="BI51" i="29"/>
  <c r="BH50" i="29"/>
  <c r="BJ48" i="29"/>
  <c r="BI47" i="29"/>
  <c r="BH46" i="29"/>
  <c r="BJ44" i="29"/>
  <c r="BI43" i="29"/>
  <c r="BH42" i="29"/>
  <c r="BJ40" i="29"/>
  <c r="BI39" i="29"/>
  <c r="BH38" i="29"/>
  <c r="BJ36" i="29"/>
  <c r="BJ53" i="29"/>
  <c r="BI52" i="29"/>
  <c r="BH51" i="29"/>
  <c r="BJ49" i="29"/>
  <c r="BI48" i="29"/>
  <c r="BH47" i="29"/>
  <c r="BJ45" i="29"/>
  <c r="BI44" i="29"/>
  <c r="BH43" i="29"/>
  <c r="BJ41" i="29"/>
  <c r="BI40" i="29"/>
  <c r="BH39" i="29"/>
  <c r="BJ37" i="29"/>
  <c r="BJ50" i="29"/>
  <c r="BI45" i="29"/>
  <c r="BH40" i="29"/>
  <c r="BI37" i="29"/>
  <c r="BJ35" i="29"/>
  <c r="BI34" i="29"/>
  <c r="BH33" i="29"/>
  <c r="BJ31" i="29"/>
  <c r="BI30" i="29"/>
  <c r="BH29" i="29"/>
  <c r="BJ27" i="29"/>
  <c r="BI26" i="29"/>
  <c r="BH25" i="29"/>
  <c r="BJ23" i="29"/>
  <c r="BI22" i="29"/>
  <c r="BH21" i="29"/>
  <c r="BJ19" i="29"/>
  <c r="BI18" i="29"/>
  <c r="BH17" i="29"/>
  <c r="BJ15" i="29"/>
  <c r="BI14" i="29"/>
  <c r="BH13" i="29"/>
  <c r="BJ11" i="29"/>
  <c r="BI10" i="29"/>
  <c r="BI49" i="29"/>
  <c r="BH44" i="29"/>
  <c r="BJ39" i="29"/>
  <c r="BH37" i="29"/>
  <c r="BI35" i="29"/>
  <c r="BH34" i="29"/>
  <c r="BJ32" i="29"/>
  <c r="BI31" i="29"/>
  <c r="BH30" i="29"/>
  <c r="BJ28" i="29"/>
  <c r="BI27" i="29"/>
  <c r="BH26" i="29"/>
  <c r="BJ24" i="29"/>
  <c r="BI23" i="29"/>
  <c r="BH22" i="29"/>
  <c r="BJ20" i="29"/>
  <c r="BI19" i="29"/>
  <c r="BH18" i="29"/>
  <c r="BJ16" i="29"/>
  <c r="BI15" i="29"/>
  <c r="BH14" i="29"/>
  <c r="BJ12" i="29"/>
  <c r="BI11" i="29"/>
  <c r="BH10" i="29"/>
  <c r="BI53" i="29"/>
  <c r="BH48" i="29"/>
  <c r="BJ42" i="29"/>
  <c r="BJ38" i="29"/>
  <c r="BI36" i="29"/>
  <c r="BH35" i="29"/>
  <c r="BJ33" i="29"/>
  <c r="BI32" i="29"/>
  <c r="BH31" i="29"/>
  <c r="BJ29" i="29"/>
  <c r="BI28" i="29"/>
  <c r="BH27" i="29"/>
  <c r="BJ25" i="29"/>
  <c r="BI24" i="29"/>
  <c r="BH23" i="29"/>
  <c r="BJ21" i="29"/>
  <c r="BI20" i="29"/>
  <c r="BH19" i="29"/>
  <c r="BJ17" i="29"/>
  <c r="BI16" i="29"/>
  <c r="BH15" i="29"/>
  <c r="BJ13" i="29"/>
  <c r="BI12" i="29"/>
  <c r="BH11" i="29"/>
  <c r="BH52" i="29"/>
  <c r="BH36" i="29"/>
  <c r="BJ30" i="29"/>
  <c r="BI25" i="29"/>
  <c r="BH20" i="29"/>
  <c r="BJ14" i="29"/>
  <c r="BJ46" i="29"/>
  <c r="BJ34" i="29"/>
  <c r="BI29" i="29"/>
  <c r="BH24" i="29"/>
  <c r="BJ18" i="29"/>
  <c r="BI13" i="29"/>
  <c r="BI41" i="29"/>
  <c r="BI33" i="29"/>
  <c r="BH28" i="29"/>
  <c r="BJ22" i="29"/>
  <c r="BI17" i="29"/>
  <c r="BH12" i="29"/>
  <c r="BH32" i="29"/>
  <c r="BJ10" i="29"/>
  <c r="BJ26" i="29"/>
  <c r="BI21" i="29"/>
  <c r="BH16" i="29"/>
  <c r="BI38" i="29"/>
  <c r="A22" i="15"/>
  <c r="E21" i="15"/>
  <c r="BG7" i="29"/>
  <c r="D21" i="28" s="1"/>
  <c r="BE7" i="29"/>
  <c r="B21" i="28" s="1"/>
  <c r="BF7" i="29"/>
  <c r="C21" i="28" s="1"/>
  <c r="I20" i="28"/>
  <c r="C20" i="13" s="1"/>
  <c r="S25" i="36"/>
  <c r="D19" i="15" s="1"/>
  <c r="T17" i="36"/>
  <c r="U5" i="36"/>
  <c r="T21" i="36"/>
  <c r="T19" i="36"/>
  <c r="T15" i="36"/>
  <c r="T23" i="36"/>
  <c r="T11" i="36"/>
  <c r="T9" i="36"/>
  <c r="T14" i="36"/>
  <c r="T7" i="36"/>
  <c r="T13" i="36"/>
  <c r="T10" i="36"/>
  <c r="T6" i="36"/>
  <c r="T22" i="36"/>
  <c r="T18" i="36"/>
  <c r="T12" i="36"/>
  <c r="T16" i="36"/>
  <c r="T8" i="36"/>
  <c r="T20" i="36"/>
  <c r="H20" i="28"/>
  <c r="J19" i="28"/>
  <c r="C19" i="13"/>
  <c r="H19" i="13" s="1"/>
  <c r="BI56" i="29"/>
  <c r="BH56" i="29"/>
  <c r="BH55" i="29"/>
  <c r="BL5" i="29"/>
  <c r="BJ56" i="29"/>
  <c r="BI55" i="29"/>
  <c r="BJ55" i="29"/>
  <c r="F20" i="28"/>
  <c r="G20" i="28"/>
  <c r="E20" i="28"/>
  <c r="F16" i="15" l="1"/>
  <c r="G16" i="15" s="1"/>
  <c r="B17" i="15"/>
  <c r="BK53" i="29"/>
  <c r="BM51" i="29"/>
  <c r="BL50" i="29"/>
  <c r="BK49" i="29"/>
  <c r="BM47" i="29"/>
  <c r="BL46" i="29"/>
  <c r="BK45" i="29"/>
  <c r="BM43" i="29"/>
  <c r="BL42" i="29"/>
  <c r="BK41" i="29"/>
  <c r="BM39" i="29"/>
  <c r="BL38" i="29"/>
  <c r="BK37" i="29"/>
  <c r="BM35" i="29"/>
  <c r="BL34" i="29"/>
  <c r="BK33" i="29"/>
  <c r="BM31" i="29"/>
  <c r="BL30" i="29"/>
  <c r="BK29" i="29"/>
  <c r="BM27" i="29"/>
  <c r="BL26" i="29"/>
  <c r="BK25" i="29"/>
  <c r="BM23" i="29"/>
  <c r="BL22" i="29"/>
  <c r="BK21" i="29"/>
  <c r="BM19" i="29"/>
  <c r="BL18" i="29"/>
  <c r="BK17" i="29"/>
  <c r="BM15" i="29"/>
  <c r="BL14" i="29"/>
  <c r="BK13" i="29"/>
  <c r="BM11" i="29"/>
  <c r="BL10" i="29"/>
  <c r="BM52" i="29"/>
  <c r="BL51" i="29"/>
  <c r="BK50" i="29"/>
  <c r="BM48" i="29"/>
  <c r="BL47" i="29"/>
  <c r="BK46" i="29"/>
  <c r="BM44" i="29"/>
  <c r="BL43" i="29"/>
  <c r="BK42" i="29"/>
  <c r="BM40" i="29"/>
  <c r="BL39" i="29"/>
  <c r="BK38" i="29"/>
  <c r="BM36" i="29"/>
  <c r="BL35" i="29"/>
  <c r="BK34" i="29"/>
  <c r="BM32" i="29"/>
  <c r="BL31" i="29"/>
  <c r="BK30" i="29"/>
  <c r="BM28" i="29"/>
  <c r="BL27" i="29"/>
  <c r="BK26" i="29"/>
  <c r="BM24" i="29"/>
  <c r="BL23" i="29"/>
  <c r="BK22" i="29"/>
  <c r="BM20" i="29"/>
  <c r="BL19" i="29"/>
  <c r="BK18" i="29"/>
  <c r="BM16" i="29"/>
  <c r="BL15" i="29"/>
  <c r="BK14" i="29"/>
  <c r="BM12" i="29"/>
  <c r="BL11" i="29"/>
  <c r="BK10" i="29"/>
  <c r="BM53" i="29"/>
  <c r="BL52" i="29"/>
  <c r="BK51" i="29"/>
  <c r="BM49" i="29"/>
  <c r="BL48" i="29"/>
  <c r="BK47" i="29"/>
  <c r="BM45" i="29"/>
  <c r="BL44" i="29"/>
  <c r="BK43" i="29"/>
  <c r="BM41" i="29"/>
  <c r="BL40" i="29"/>
  <c r="BK39" i="29"/>
  <c r="BM37" i="29"/>
  <c r="BL36" i="29"/>
  <c r="BK35" i="29"/>
  <c r="BM33" i="29"/>
  <c r="BL32" i="29"/>
  <c r="BK31" i="29"/>
  <c r="BM29" i="29"/>
  <c r="BL28" i="29"/>
  <c r="BK27" i="29"/>
  <c r="BM25" i="29"/>
  <c r="BL24" i="29"/>
  <c r="BK23" i="29"/>
  <c r="BM21" i="29"/>
  <c r="BL20" i="29"/>
  <c r="BK19" i="29"/>
  <c r="BM17" i="29"/>
  <c r="BL16" i="29"/>
  <c r="BK15" i="29"/>
  <c r="BM13" i="29"/>
  <c r="BL12" i="29"/>
  <c r="BK11" i="29"/>
  <c r="BL49" i="29"/>
  <c r="BK44" i="29"/>
  <c r="BM38" i="29"/>
  <c r="BL33" i="29"/>
  <c r="BK28" i="29"/>
  <c r="BM22" i="29"/>
  <c r="BL17" i="29"/>
  <c r="BK12" i="29"/>
  <c r="BL53" i="29"/>
  <c r="BK48" i="29"/>
  <c r="BM42" i="29"/>
  <c r="BL37" i="29"/>
  <c r="BK32" i="29"/>
  <c r="BM26" i="29"/>
  <c r="BL21" i="29"/>
  <c r="BK16" i="29"/>
  <c r="BM10" i="29"/>
  <c r="BK52" i="29"/>
  <c r="BM46" i="29"/>
  <c r="BL41" i="29"/>
  <c r="BK36" i="29"/>
  <c r="BM30" i="29"/>
  <c r="BL25" i="29"/>
  <c r="BK20" i="29"/>
  <c r="BM14" i="29"/>
  <c r="BM50" i="29"/>
  <c r="BL29" i="29"/>
  <c r="BL45" i="29"/>
  <c r="BK24" i="29"/>
  <c r="BK40" i="29"/>
  <c r="BM18" i="29"/>
  <c r="BM34" i="29"/>
  <c r="BL13" i="29"/>
  <c r="A23" i="15"/>
  <c r="E22" i="15"/>
  <c r="BH7" i="29"/>
  <c r="B22" i="28" s="1"/>
  <c r="BI7" i="29"/>
  <c r="C22" i="28" s="1"/>
  <c r="BJ7" i="29"/>
  <c r="D22" i="28" s="1"/>
  <c r="T25" i="36"/>
  <c r="D20" i="15" s="1"/>
  <c r="U6" i="36"/>
  <c r="U19" i="36"/>
  <c r="U15" i="36"/>
  <c r="U9" i="36"/>
  <c r="U7" i="36"/>
  <c r="U11" i="36"/>
  <c r="U21" i="36"/>
  <c r="U13" i="36"/>
  <c r="V5" i="36"/>
  <c r="U23" i="36"/>
  <c r="U17" i="36"/>
  <c r="U14" i="36"/>
  <c r="U18" i="36"/>
  <c r="U22" i="36"/>
  <c r="U10" i="36"/>
  <c r="U16" i="36"/>
  <c r="U8" i="36"/>
  <c r="U12" i="36"/>
  <c r="U20" i="36"/>
  <c r="H21" i="28"/>
  <c r="I21" i="28"/>
  <c r="BL55" i="29"/>
  <c r="BK55" i="29"/>
  <c r="BO5" i="29"/>
  <c r="BM55" i="29"/>
  <c r="BM56" i="29"/>
  <c r="BL56" i="29"/>
  <c r="BK56" i="29"/>
  <c r="B20" i="13"/>
  <c r="J20" i="28"/>
  <c r="G21" i="28"/>
  <c r="B21" i="13" s="1"/>
  <c r="F21" i="28"/>
  <c r="E21" i="28"/>
  <c r="F17" i="15" l="1"/>
  <c r="G17" i="15" s="1"/>
  <c r="H20" i="13"/>
  <c r="B18" i="15"/>
  <c r="BP52" i="29"/>
  <c r="BO51" i="29"/>
  <c r="BN50" i="29"/>
  <c r="BP48" i="29"/>
  <c r="BO47" i="29"/>
  <c r="BN46" i="29"/>
  <c r="BP44" i="29"/>
  <c r="BO43" i="29"/>
  <c r="BN42" i="29"/>
  <c r="BP40" i="29"/>
  <c r="BO39" i="29"/>
  <c r="BN38" i="29"/>
  <c r="BP36" i="29"/>
  <c r="BO35" i="29"/>
  <c r="BN34" i="29"/>
  <c r="BP32" i="29"/>
  <c r="BO31" i="29"/>
  <c r="BN30" i="29"/>
  <c r="BP53" i="29"/>
  <c r="BO52" i="29"/>
  <c r="BN51" i="29"/>
  <c r="BP49" i="29"/>
  <c r="BO48" i="29"/>
  <c r="BN47" i="29"/>
  <c r="BP45" i="29"/>
  <c r="BO44" i="29"/>
  <c r="BN43" i="29"/>
  <c r="BP41" i="29"/>
  <c r="BO40" i="29"/>
  <c r="BN39" i="29"/>
  <c r="BP37" i="29"/>
  <c r="BO36" i="29"/>
  <c r="BN35" i="29"/>
  <c r="BP33" i="29"/>
  <c r="BO32" i="29"/>
  <c r="BN31" i="29"/>
  <c r="BP29" i="29"/>
  <c r="BO53" i="29"/>
  <c r="BN52" i="29"/>
  <c r="BP50" i="29"/>
  <c r="BO49" i="29"/>
  <c r="BN48" i="29"/>
  <c r="BP46" i="29"/>
  <c r="BO45" i="29"/>
  <c r="BN44" i="29"/>
  <c r="BP42" i="29"/>
  <c r="BO41" i="29"/>
  <c r="BN40" i="29"/>
  <c r="BP38" i="29"/>
  <c r="BO37" i="29"/>
  <c r="BN36" i="29"/>
  <c r="BP34" i="29"/>
  <c r="BO33" i="29"/>
  <c r="BN32" i="29"/>
  <c r="BP30" i="29"/>
  <c r="BN49" i="29"/>
  <c r="BP43" i="29"/>
  <c r="BO38" i="29"/>
  <c r="BN33" i="29"/>
  <c r="BN29" i="29"/>
  <c r="BP27" i="29"/>
  <c r="BO26" i="29"/>
  <c r="BN25" i="29"/>
  <c r="BP23" i="29"/>
  <c r="BO22" i="29"/>
  <c r="BN21" i="29"/>
  <c r="BP19" i="29"/>
  <c r="BO18" i="29"/>
  <c r="BN17" i="29"/>
  <c r="BP15" i="29"/>
  <c r="BO14" i="29"/>
  <c r="BN13" i="29"/>
  <c r="BP11" i="29"/>
  <c r="BO10" i="29"/>
  <c r="BN53" i="29"/>
  <c r="BP47" i="29"/>
  <c r="BO42" i="29"/>
  <c r="BN37" i="29"/>
  <c r="BP31" i="29"/>
  <c r="BP28" i="29"/>
  <c r="BO27" i="29"/>
  <c r="BN26" i="29"/>
  <c r="BP24" i="29"/>
  <c r="BO23" i="29"/>
  <c r="BN22" i="29"/>
  <c r="BP20" i="29"/>
  <c r="BO19" i="29"/>
  <c r="BN18" i="29"/>
  <c r="BP16" i="29"/>
  <c r="BO15" i="29"/>
  <c r="BN14" i="29"/>
  <c r="BP12" i="29"/>
  <c r="BO11" i="29"/>
  <c r="BN10" i="29"/>
  <c r="BP51" i="29"/>
  <c r="BO46" i="29"/>
  <c r="BN41" i="29"/>
  <c r="BP35" i="29"/>
  <c r="BO30" i="29"/>
  <c r="BO28" i="29"/>
  <c r="BN27" i="29"/>
  <c r="BP25" i="29"/>
  <c r="BO24" i="29"/>
  <c r="BN23" i="29"/>
  <c r="BP21" i="29"/>
  <c r="BO20" i="29"/>
  <c r="BN19" i="29"/>
  <c r="BP17" i="29"/>
  <c r="BO16" i="29"/>
  <c r="BN15" i="29"/>
  <c r="BP13" i="29"/>
  <c r="BO12" i="29"/>
  <c r="BN11" i="29"/>
  <c r="BN45" i="29"/>
  <c r="BN28" i="29"/>
  <c r="BP22" i="29"/>
  <c r="BO17" i="29"/>
  <c r="BN12" i="29"/>
  <c r="BP10" i="29"/>
  <c r="BP39" i="29"/>
  <c r="BP26" i="29"/>
  <c r="BO21" i="29"/>
  <c r="BN16" i="29"/>
  <c r="BO34" i="29"/>
  <c r="BO25" i="29"/>
  <c r="BN20" i="29"/>
  <c r="BP14" i="29"/>
  <c r="BN24" i="29"/>
  <c r="BP18" i="29"/>
  <c r="BO50" i="29"/>
  <c r="BO13" i="29"/>
  <c r="BO29" i="29"/>
  <c r="A24" i="15"/>
  <c r="E23" i="15"/>
  <c r="BL7" i="29"/>
  <c r="C23" i="28" s="1"/>
  <c r="BM7" i="29"/>
  <c r="D23" i="28" s="1"/>
  <c r="BK7" i="29"/>
  <c r="B23" i="28" s="1"/>
  <c r="U25" i="36"/>
  <c r="D21" i="15" s="1"/>
  <c r="V7" i="36"/>
  <c r="V13" i="36"/>
  <c r="V10" i="36"/>
  <c r="V11" i="36"/>
  <c r="V9" i="36"/>
  <c r="V19" i="36"/>
  <c r="V21" i="36"/>
  <c r="W5" i="36"/>
  <c r="V14" i="36"/>
  <c r="V18" i="36"/>
  <c r="V17" i="36"/>
  <c r="V23" i="36"/>
  <c r="V22" i="36"/>
  <c r="V15" i="36"/>
  <c r="V6" i="36"/>
  <c r="V8" i="36"/>
  <c r="V16" i="36"/>
  <c r="V12" i="36"/>
  <c r="V20" i="36"/>
  <c r="J21" i="28"/>
  <c r="C21" i="13"/>
  <c r="H21" i="13" s="1"/>
  <c r="I22" i="28"/>
  <c r="C22" i="13" s="1"/>
  <c r="H22" i="28"/>
  <c r="BN56" i="29"/>
  <c r="BO56" i="29"/>
  <c r="BR5" i="29"/>
  <c r="BP56" i="29"/>
  <c r="BN55" i="29"/>
  <c r="BP55" i="29"/>
  <c r="BO55" i="29"/>
  <c r="E22" i="28"/>
  <c r="G22" i="28"/>
  <c r="F22" i="28"/>
  <c r="F18" i="15" l="1"/>
  <c r="G18" i="15" s="1"/>
  <c r="B19" i="15"/>
  <c r="BS53" i="29"/>
  <c r="BR52" i="29"/>
  <c r="BQ51" i="29"/>
  <c r="BS49" i="29"/>
  <c r="BR48" i="29"/>
  <c r="BQ47" i="29"/>
  <c r="BS45" i="29"/>
  <c r="BR44" i="29"/>
  <c r="BQ43" i="29"/>
  <c r="BS41" i="29"/>
  <c r="BR40" i="29"/>
  <c r="BQ39" i="29"/>
  <c r="BS37" i="29"/>
  <c r="BR36" i="29"/>
  <c r="BQ35" i="29"/>
  <c r="BS33" i="29"/>
  <c r="BR32" i="29"/>
  <c r="BQ31" i="29"/>
  <c r="BS29" i="29"/>
  <c r="BR28" i="29"/>
  <c r="BQ27" i="29"/>
  <c r="BS25" i="29"/>
  <c r="BR24" i="29"/>
  <c r="BQ23" i="29"/>
  <c r="BS21" i="29"/>
  <c r="BR20" i="29"/>
  <c r="BQ19" i="29"/>
  <c r="BS17" i="29"/>
  <c r="BR16" i="29"/>
  <c r="BQ15" i="29"/>
  <c r="BS13" i="29"/>
  <c r="BR12" i="29"/>
  <c r="BQ11" i="29"/>
  <c r="BR53" i="29"/>
  <c r="BQ52" i="29"/>
  <c r="BS50" i="29"/>
  <c r="BR49" i="29"/>
  <c r="BQ48" i="29"/>
  <c r="BS46" i="29"/>
  <c r="BR45" i="29"/>
  <c r="BQ44" i="29"/>
  <c r="BS42" i="29"/>
  <c r="BR41" i="29"/>
  <c r="BQ40" i="29"/>
  <c r="BS38" i="29"/>
  <c r="BR37" i="29"/>
  <c r="BQ36" i="29"/>
  <c r="BS34" i="29"/>
  <c r="BR33" i="29"/>
  <c r="BQ32" i="29"/>
  <c r="BS30" i="29"/>
  <c r="BR29" i="29"/>
  <c r="BQ28" i="29"/>
  <c r="BS26" i="29"/>
  <c r="BR25" i="29"/>
  <c r="BQ24" i="29"/>
  <c r="BS22" i="29"/>
  <c r="BR21" i="29"/>
  <c r="BQ20" i="29"/>
  <c r="BS18" i="29"/>
  <c r="BR17" i="29"/>
  <c r="BQ16" i="29"/>
  <c r="BS14" i="29"/>
  <c r="BR13" i="29"/>
  <c r="BQ12" i="29"/>
  <c r="BQ53" i="29"/>
  <c r="BS51" i="29"/>
  <c r="BR50" i="29"/>
  <c r="BQ49" i="29"/>
  <c r="BS47" i="29"/>
  <c r="BR46" i="29"/>
  <c r="BQ45" i="29"/>
  <c r="BS43" i="29"/>
  <c r="BR42" i="29"/>
  <c r="BQ41" i="29"/>
  <c r="BS39" i="29"/>
  <c r="BR38" i="29"/>
  <c r="BQ37" i="29"/>
  <c r="BS35" i="29"/>
  <c r="BR34" i="29"/>
  <c r="BQ33" i="29"/>
  <c r="BS31" i="29"/>
  <c r="BR30" i="29"/>
  <c r="BQ29" i="29"/>
  <c r="BS27" i="29"/>
  <c r="BR26" i="29"/>
  <c r="BQ25" i="29"/>
  <c r="BS23" i="29"/>
  <c r="BR22" i="29"/>
  <c r="BQ21" i="29"/>
  <c r="BS19" i="29"/>
  <c r="BR18" i="29"/>
  <c r="BQ17" i="29"/>
  <c r="BS15" i="29"/>
  <c r="BR14" i="29"/>
  <c r="BQ13" i="29"/>
  <c r="BS11" i="29"/>
  <c r="BS48" i="29"/>
  <c r="BR43" i="29"/>
  <c r="BQ38" i="29"/>
  <c r="BS32" i="29"/>
  <c r="BR27" i="29"/>
  <c r="BQ22" i="29"/>
  <c r="BS16" i="29"/>
  <c r="BR11" i="29"/>
  <c r="BS10" i="29"/>
  <c r="BS52" i="29"/>
  <c r="BR47" i="29"/>
  <c r="BQ42" i="29"/>
  <c r="BS36" i="29"/>
  <c r="BR31" i="29"/>
  <c r="BQ26" i="29"/>
  <c r="BS20" i="29"/>
  <c r="BR15" i="29"/>
  <c r="BR10" i="29"/>
  <c r="BR51" i="29"/>
  <c r="BQ46" i="29"/>
  <c r="BS40" i="29"/>
  <c r="BR35" i="29"/>
  <c r="BQ30" i="29"/>
  <c r="BS24" i="29"/>
  <c r="BR19" i="29"/>
  <c r="BQ14" i="29"/>
  <c r="BQ10" i="29"/>
  <c r="BS44" i="29"/>
  <c r="BR23" i="29"/>
  <c r="BR39" i="29"/>
  <c r="BQ18" i="29"/>
  <c r="BQ34" i="29"/>
  <c r="BS12" i="29"/>
  <c r="BQ50" i="29"/>
  <c r="BS28" i="29"/>
  <c r="A25" i="15"/>
  <c r="E24" i="15"/>
  <c r="BO7" i="29"/>
  <c r="C24" i="28" s="1"/>
  <c r="BP7" i="29"/>
  <c r="D24" i="28" s="1"/>
  <c r="BN7" i="29"/>
  <c r="B24" i="28" s="1"/>
  <c r="V25" i="36"/>
  <c r="D22" i="15" s="1"/>
  <c r="W14" i="36"/>
  <c r="W10" i="36"/>
  <c r="W11" i="36"/>
  <c r="W7" i="36"/>
  <c r="W17" i="36"/>
  <c r="W6" i="36"/>
  <c r="W22" i="36"/>
  <c r="W15" i="36"/>
  <c r="W13" i="36"/>
  <c r="W18" i="36"/>
  <c r="X5" i="36"/>
  <c r="W21" i="36"/>
  <c r="W23" i="36"/>
  <c r="W9" i="36"/>
  <c r="W19" i="36"/>
  <c r="W16" i="36"/>
  <c r="W8" i="36"/>
  <c r="W12" i="36"/>
  <c r="W20" i="36"/>
  <c r="J22" i="28"/>
  <c r="B22" i="13"/>
  <c r="BU5" i="29"/>
  <c r="BS55" i="29"/>
  <c r="BR56" i="29"/>
  <c r="BS56" i="29"/>
  <c r="BQ56" i="29"/>
  <c r="BR55" i="29"/>
  <c r="BQ55" i="29"/>
  <c r="F23" i="28"/>
  <c r="G23" i="28"/>
  <c r="I23" i="28"/>
  <c r="C23" i="13" s="1"/>
  <c r="H23" i="28"/>
  <c r="E23" i="28"/>
  <c r="F19" i="15" l="1"/>
  <c r="G19" i="15" s="1"/>
  <c r="H22" i="13"/>
  <c r="B20" i="15"/>
  <c r="BV53" i="29"/>
  <c r="BU52" i="29"/>
  <c r="BT51" i="29"/>
  <c r="BV49" i="29"/>
  <c r="BU48" i="29"/>
  <c r="BT47" i="29"/>
  <c r="BV45" i="29"/>
  <c r="BU44" i="29"/>
  <c r="BT43" i="29"/>
  <c r="BV41" i="29"/>
  <c r="BU40" i="29"/>
  <c r="BT39" i="29"/>
  <c r="BV37" i="29"/>
  <c r="BU36" i="29"/>
  <c r="BT35" i="29"/>
  <c r="BU53" i="29"/>
  <c r="BT52" i="29"/>
  <c r="BV50" i="29"/>
  <c r="BU49" i="29"/>
  <c r="BT48" i="29"/>
  <c r="BV46" i="29"/>
  <c r="BU45" i="29"/>
  <c r="BT44" i="29"/>
  <c r="BV42" i="29"/>
  <c r="BU41" i="29"/>
  <c r="BT40" i="29"/>
  <c r="BV38" i="29"/>
  <c r="BU37" i="29"/>
  <c r="BT36" i="29"/>
  <c r="BV34" i="29"/>
  <c r="BU33" i="29"/>
  <c r="BT32" i="29"/>
  <c r="BV30" i="29"/>
  <c r="BU29" i="29"/>
  <c r="BT28" i="29"/>
  <c r="BV26" i="29"/>
  <c r="BT53" i="29"/>
  <c r="BV51" i="29"/>
  <c r="BU50" i="29"/>
  <c r="BT49" i="29"/>
  <c r="BV47" i="29"/>
  <c r="BU46" i="29"/>
  <c r="BT45" i="29"/>
  <c r="BV43" i="29"/>
  <c r="BU42" i="29"/>
  <c r="BT41" i="29"/>
  <c r="BV39" i="29"/>
  <c r="BU38" i="29"/>
  <c r="BT37" i="29"/>
  <c r="BV35" i="29"/>
  <c r="BU34" i="29"/>
  <c r="BT33" i="29"/>
  <c r="BV31" i="29"/>
  <c r="BU30" i="29"/>
  <c r="BT29" i="29"/>
  <c r="BV27" i="29"/>
  <c r="BU51" i="29"/>
  <c r="BT46" i="29"/>
  <c r="BV40" i="29"/>
  <c r="BU35" i="29"/>
  <c r="BU32" i="29"/>
  <c r="BV29" i="29"/>
  <c r="BT27" i="29"/>
  <c r="BU25" i="29"/>
  <c r="BT24" i="29"/>
  <c r="BV22" i="29"/>
  <c r="BU21" i="29"/>
  <c r="BT20" i="29"/>
  <c r="BV18" i="29"/>
  <c r="BU17" i="29"/>
  <c r="BT16" i="29"/>
  <c r="BV14" i="29"/>
  <c r="BU13" i="29"/>
  <c r="BT12" i="29"/>
  <c r="BT50" i="29"/>
  <c r="BV44" i="29"/>
  <c r="BU39" i="29"/>
  <c r="BT34" i="29"/>
  <c r="BU31" i="29"/>
  <c r="BV28" i="29"/>
  <c r="BU26" i="29"/>
  <c r="BT25" i="29"/>
  <c r="BV23" i="29"/>
  <c r="BU22" i="29"/>
  <c r="BT21" i="29"/>
  <c r="BV19" i="29"/>
  <c r="BU18" i="29"/>
  <c r="BT17" i="29"/>
  <c r="BV15" i="29"/>
  <c r="BU14" i="29"/>
  <c r="BT13" i="29"/>
  <c r="BV11" i="29"/>
  <c r="BV48" i="29"/>
  <c r="BU43" i="29"/>
  <c r="BT38" i="29"/>
  <c r="BV33" i="29"/>
  <c r="BT31" i="29"/>
  <c r="BU28" i="29"/>
  <c r="BT26" i="29"/>
  <c r="BV24" i="29"/>
  <c r="BU23" i="29"/>
  <c r="BT22" i="29"/>
  <c r="BV20" i="29"/>
  <c r="BU19" i="29"/>
  <c r="BT18" i="29"/>
  <c r="BV16" i="29"/>
  <c r="BU15" i="29"/>
  <c r="BT14" i="29"/>
  <c r="BV12" i="29"/>
  <c r="BU11" i="29"/>
  <c r="BT42" i="29"/>
  <c r="BU27" i="29"/>
  <c r="BV21" i="29"/>
  <c r="BU16" i="29"/>
  <c r="BT11" i="29"/>
  <c r="BV36" i="29"/>
  <c r="BV25" i="29"/>
  <c r="BU20" i="29"/>
  <c r="BT15" i="29"/>
  <c r="BV10" i="29"/>
  <c r="BV52" i="29"/>
  <c r="BV32" i="29"/>
  <c r="BU24" i="29"/>
  <c r="BT19" i="29"/>
  <c r="BV13" i="29"/>
  <c r="BU10" i="29"/>
  <c r="BT23" i="29"/>
  <c r="BV17" i="29"/>
  <c r="BU47" i="29"/>
  <c r="BU12" i="29"/>
  <c r="BT10" i="29"/>
  <c r="BT30" i="29"/>
  <c r="A26" i="15"/>
  <c r="E25" i="15"/>
  <c r="BQ7" i="29"/>
  <c r="B25" i="28" s="1"/>
  <c r="BS7" i="29"/>
  <c r="D25" i="28" s="1"/>
  <c r="BR7" i="29"/>
  <c r="C25" i="28" s="1"/>
  <c r="W25" i="36"/>
  <c r="D23" i="15" s="1"/>
  <c r="X7" i="36"/>
  <c r="X19" i="36"/>
  <c r="Y5" i="36"/>
  <c r="X6" i="36"/>
  <c r="X18" i="36"/>
  <c r="X11" i="36"/>
  <c r="X23" i="36"/>
  <c r="X21" i="36"/>
  <c r="X9" i="36"/>
  <c r="X10" i="36"/>
  <c r="X13" i="36"/>
  <c r="X14" i="36"/>
  <c r="X22" i="36"/>
  <c r="X17" i="36"/>
  <c r="X15" i="36"/>
  <c r="X16" i="36"/>
  <c r="X12" i="36"/>
  <c r="X8" i="36"/>
  <c r="X20" i="36"/>
  <c r="E24" i="28"/>
  <c r="H24" i="28"/>
  <c r="I24" i="28"/>
  <c r="C24" i="13" s="1"/>
  <c r="G24" i="28"/>
  <c r="F24" i="28"/>
  <c r="B23" i="13"/>
  <c r="J23" i="28"/>
  <c r="BT55" i="29"/>
  <c r="BX5" i="29"/>
  <c r="BU56" i="29"/>
  <c r="BV55" i="29"/>
  <c r="BT56" i="29"/>
  <c r="BU55" i="29"/>
  <c r="BV56" i="29"/>
  <c r="F20" i="15" l="1"/>
  <c r="G20" i="15" s="1"/>
  <c r="H23" i="13"/>
  <c r="B21" i="15"/>
  <c r="BX53" i="29"/>
  <c r="BW52" i="29"/>
  <c r="BY50" i="29"/>
  <c r="BX49" i="29"/>
  <c r="BW48" i="29"/>
  <c r="BY46" i="29"/>
  <c r="BX45" i="29"/>
  <c r="BW44" i="29"/>
  <c r="BY42" i="29"/>
  <c r="BX41" i="29"/>
  <c r="BW40" i="29"/>
  <c r="BY38" i="29"/>
  <c r="BX37" i="29"/>
  <c r="BW36" i="29"/>
  <c r="BY34" i="29"/>
  <c r="BX33" i="29"/>
  <c r="BW32" i="29"/>
  <c r="BY30" i="29"/>
  <c r="BX29" i="29"/>
  <c r="BW28" i="29"/>
  <c r="BY26" i="29"/>
  <c r="BX25" i="29"/>
  <c r="BW24" i="29"/>
  <c r="BY22" i="29"/>
  <c r="BX21" i="29"/>
  <c r="BW20" i="29"/>
  <c r="BY18" i="29"/>
  <c r="BX17" i="29"/>
  <c r="BW16" i="29"/>
  <c r="BY14" i="29"/>
  <c r="BX13" i="29"/>
  <c r="BW12" i="29"/>
  <c r="BW53" i="29"/>
  <c r="BY51" i="29"/>
  <c r="BX50" i="29"/>
  <c r="BW49" i="29"/>
  <c r="BY47" i="29"/>
  <c r="BX46" i="29"/>
  <c r="BW45" i="29"/>
  <c r="BY43" i="29"/>
  <c r="BX42" i="29"/>
  <c r="BW41" i="29"/>
  <c r="BY39" i="29"/>
  <c r="BX38" i="29"/>
  <c r="BW37" i="29"/>
  <c r="BY35" i="29"/>
  <c r="BX34" i="29"/>
  <c r="BW33" i="29"/>
  <c r="BY31" i="29"/>
  <c r="BX30" i="29"/>
  <c r="BW29" i="29"/>
  <c r="BY27" i="29"/>
  <c r="BX26" i="29"/>
  <c r="BW25" i="29"/>
  <c r="BY23" i="29"/>
  <c r="BX22" i="29"/>
  <c r="BW21" i="29"/>
  <c r="BY19" i="29"/>
  <c r="BX18" i="29"/>
  <c r="BW17" i="29"/>
  <c r="BY15" i="29"/>
  <c r="BX14" i="29"/>
  <c r="BW13" i="29"/>
  <c r="BY11" i="29"/>
  <c r="BY52" i="29"/>
  <c r="BX51" i="29"/>
  <c r="BW50" i="29"/>
  <c r="BY48" i="29"/>
  <c r="BX47" i="29"/>
  <c r="BW46" i="29"/>
  <c r="BY44" i="29"/>
  <c r="BX43" i="29"/>
  <c r="BW42" i="29"/>
  <c r="BY40" i="29"/>
  <c r="BX39" i="29"/>
  <c r="BW38" i="29"/>
  <c r="BY36" i="29"/>
  <c r="BX35" i="29"/>
  <c r="BW34" i="29"/>
  <c r="BY32" i="29"/>
  <c r="BX31" i="29"/>
  <c r="BW30" i="29"/>
  <c r="BY28" i="29"/>
  <c r="BX27" i="29"/>
  <c r="BW26" i="29"/>
  <c r="BY24" i="29"/>
  <c r="BX23" i="29"/>
  <c r="BW22" i="29"/>
  <c r="BY20" i="29"/>
  <c r="BX19" i="29"/>
  <c r="BW18" i="29"/>
  <c r="BY16" i="29"/>
  <c r="BX15" i="29"/>
  <c r="BW14" i="29"/>
  <c r="BY12" i="29"/>
  <c r="BX11" i="29"/>
  <c r="BW51" i="29"/>
  <c r="BY45" i="29"/>
  <c r="BX40" i="29"/>
  <c r="BW35" i="29"/>
  <c r="BY29" i="29"/>
  <c r="BX24" i="29"/>
  <c r="BW19" i="29"/>
  <c r="BY13" i="29"/>
  <c r="BY49" i="29"/>
  <c r="BX44" i="29"/>
  <c r="BW39" i="29"/>
  <c r="BY33" i="29"/>
  <c r="BX28" i="29"/>
  <c r="BW23" i="29"/>
  <c r="BY17" i="29"/>
  <c r="BX12" i="29"/>
  <c r="BY53" i="29"/>
  <c r="BX48" i="29"/>
  <c r="BW43" i="29"/>
  <c r="BY37" i="29"/>
  <c r="BX32" i="29"/>
  <c r="BW27" i="29"/>
  <c r="BY21" i="29"/>
  <c r="BX16" i="29"/>
  <c r="BW11" i="29"/>
  <c r="BY41" i="29"/>
  <c r="BX20" i="29"/>
  <c r="BW10" i="29"/>
  <c r="BX36" i="29"/>
  <c r="BW15" i="29"/>
  <c r="BX52" i="29"/>
  <c r="BW31" i="29"/>
  <c r="BY10" i="29"/>
  <c r="BW47" i="29"/>
  <c r="BY25" i="29"/>
  <c r="BX10" i="29"/>
  <c r="A27" i="15"/>
  <c r="E26" i="15"/>
  <c r="BU7" i="29"/>
  <c r="C26" i="28" s="1"/>
  <c r="BV7" i="29"/>
  <c r="D26" i="28" s="1"/>
  <c r="BT7" i="29"/>
  <c r="B26" i="28" s="1"/>
  <c r="X25" i="36"/>
  <c r="D24" i="15" s="1"/>
  <c r="Y17" i="36"/>
  <c r="Y19" i="36"/>
  <c r="Y11" i="36"/>
  <c r="Y22" i="36"/>
  <c r="Y18" i="36"/>
  <c r="Y10" i="36"/>
  <c r="Y23" i="36"/>
  <c r="Y6" i="36"/>
  <c r="Y7" i="36"/>
  <c r="Y21" i="36"/>
  <c r="Y9" i="36"/>
  <c r="Y13" i="36"/>
  <c r="Z5" i="36"/>
  <c r="Y14" i="36"/>
  <c r="Y15" i="36"/>
  <c r="Y16" i="36"/>
  <c r="Y12" i="36"/>
  <c r="Y8" i="36"/>
  <c r="Y20" i="36"/>
  <c r="BX55" i="29"/>
  <c r="CA5" i="29"/>
  <c r="BY55" i="29"/>
  <c r="BY56" i="29"/>
  <c r="BX56" i="29"/>
  <c r="BW56" i="29"/>
  <c r="BW55" i="29"/>
  <c r="B24" i="13"/>
  <c r="J24" i="28"/>
  <c r="I25" i="28"/>
  <c r="C25" i="13" s="1"/>
  <c r="H25" i="28"/>
  <c r="F25" i="28"/>
  <c r="E25" i="28"/>
  <c r="G25" i="28"/>
  <c r="F21" i="15" l="1"/>
  <c r="G21" i="15" s="1"/>
  <c r="H24" i="13"/>
  <c r="B22" i="15"/>
  <c r="A28" i="15"/>
  <c r="E27" i="15"/>
  <c r="F27" i="15" s="1"/>
  <c r="BZ53" i="29"/>
  <c r="CB51" i="29"/>
  <c r="CA50" i="29"/>
  <c r="BZ49" i="29"/>
  <c r="CB47" i="29"/>
  <c r="CA46" i="29"/>
  <c r="BZ45" i="29"/>
  <c r="CB43" i="29"/>
  <c r="CA42" i="29"/>
  <c r="BZ41" i="29"/>
  <c r="CB39" i="29"/>
  <c r="CA38" i="29"/>
  <c r="BZ37" i="29"/>
  <c r="CB35" i="29"/>
  <c r="CA34" i="29"/>
  <c r="BZ33" i="29"/>
  <c r="CB31" i="29"/>
  <c r="CA30" i="29"/>
  <c r="BZ29" i="29"/>
  <c r="CB27" i="29"/>
  <c r="CA26" i="29"/>
  <c r="BZ25" i="29"/>
  <c r="CB23" i="29"/>
  <c r="CA22" i="29"/>
  <c r="BZ21" i="29"/>
  <c r="CB19" i="29"/>
  <c r="CA18" i="29"/>
  <c r="BZ17" i="29"/>
  <c r="CB15" i="29"/>
  <c r="CA14" i="29"/>
  <c r="BZ13" i="29"/>
  <c r="CB11" i="29"/>
  <c r="CB52" i="29"/>
  <c r="CA51" i="29"/>
  <c r="BZ50" i="29"/>
  <c r="CB48" i="29"/>
  <c r="CA47" i="29"/>
  <c r="BZ46" i="29"/>
  <c r="CB44" i="29"/>
  <c r="CA43" i="29"/>
  <c r="BZ42" i="29"/>
  <c r="CB40" i="29"/>
  <c r="CA39" i="29"/>
  <c r="BZ38" i="29"/>
  <c r="CB36" i="29"/>
  <c r="CA35" i="29"/>
  <c r="BZ34" i="29"/>
  <c r="CB32" i="29"/>
  <c r="CA31" i="29"/>
  <c r="BZ30" i="29"/>
  <c r="CB28" i="29"/>
  <c r="CA27" i="29"/>
  <c r="BZ26" i="29"/>
  <c r="CB24" i="29"/>
  <c r="CA23" i="29"/>
  <c r="BZ22" i="29"/>
  <c r="CB20" i="29"/>
  <c r="CA19" i="29"/>
  <c r="BZ18" i="29"/>
  <c r="CB16" i="29"/>
  <c r="CA15" i="29"/>
  <c r="BZ14" i="29"/>
  <c r="CB12" i="29"/>
  <c r="CA11" i="29"/>
  <c r="CB53" i="29"/>
  <c r="CA52" i="29"/>
  <c r="BZ51" i="29"/>
  <c r="CB49" i="29"/>
  <c r="CA48" i="29"/>
  <c r="BZ47" i="29"/>
  <c r="CB45" i="29"/>
  <c r="CA44" i="29"/>
  <c r="BZ43" i="29"/>
  <c r="CB41" i="29"/>
  <c r="CA40" i="29"/>
  <c r="BZ39" i="29"/>
  <c r="CB37" i="29"/>
  <c r="CA36" i="29"/>
  <c r="BZ35" i="29"/>
  <c r="CB33" i="29"/>
  <c r="CA32" i="29"/>
  <c r="BZ31" i="29"/>
  <c r="CB29" i="29"/>
  <c r="CA28" i="29"/>
  <c r="BZ27" i="29"/>
  <c r="CB25" i="29"/>
  <c r="CA24" i="29"/>
  <c r="BZ23" i="29"/>
  <c r="CB21" i="29"/>
  <c r="CA20" i="29"/>
  <c r="BZ19" i="29"/>
  <c r="CB17" i="29"/>
  <c r="CA16" i="29"/>
  <c r="BZ15" i="29"/>
  <c r="CB13" i="29"/>
  <c r="CA12" i="29"/>
  <c r="BZ11" i="29"/>
  <c r="CB50" i="29"/>
  <c r="CA45" i="29"/>
  <c r="BZ40" i="29"/>
  <c r="CB34" i="29"/>
  <c r="CA29" i="29"/>
  <c r="BZ24" i="29"/>
  <c r="CB18" i="29"/>
  <c r="CA13" i="29"/>
  <c r="CA49" i="29"/>
  <c r="BZ44" i="29"/>
  <c r="CB38" i="29"/>
  <c r="CA33" i="29"/>
  <c r="BZ28" i="29"/>
  <c r="CB22" i="29"/>
  <c r="CA17" i="29"/>
  <c r="BZ12" i="29"/>
  <c r="CA53" i="29"/>
  <c r="BZ48" i="29"/>
  <c r="CB42" i="29"/>
  <c r="CA37" i="29"/>
  <c r="BZ32" i="29"/>
  <c r="CB26" i="29"/>
  <c r="CA21" i="29"/>
  <c r="BZ16" i="29"/>
  <c r="CA41" i="29"/>
  <c r="BZ20" i="29"/>
  <c r="CA10" i="29"/>
  <c r="BZ36" i="29"/>
  <c r="CB14" i="29"/>
  <c r="BZ10" i="29"/>
  <c r="BZ52" i="29"/>
  <c r="CB30" i="29"/>
  <c r="CB10" i="29"/>
  <c r="CB46" i="29"/>
  <c r="CA25" i="29"/>
  <c r="BX7" i="29"/>
  <c r="BW7" i="29"/>
  <c r="I26" i="28"/>
  <c r="C26" i="13" s="1"/>
  <c r="BY7" i="29"/>
  <c r="D27" i="28" s="1"/>
  <c r="Y25" i="36"/>
  <c r="D25" i="15" s="1"/>
  <c r="Z10" i="36"/>
  <c r="Z23" i="36"/>
  <c r="Z17" i="36"/>
  <c r="Z22" i="36"/>
  <c r="Z7" i="36"/>
  <c r="Z15" i="36"/>
  <c r="Z14" i="36"/>
  <c r="Z11" i="36"/>
  <c r="Z19" i="36"/>
  <c r="Z6" i="36"/>
  <c r="AA5" i="36"/>
  <c r="Z13" i="36"/>
  <c r="Z9" i="36"/>
  <c r="Z18" i="36"/>
  <c r="Z21" i="36"/>
  <c r="Z16" i="36"/>
  <c r="Z12" i="36"/>
  <c r="Z8" i="36"/>
  <c r="Z20" i="36"/>
  <c r="CB55" i="29"/>
  <c r="BZ56" i="29"/>
  <c r="CA56" i="29"/>
  <c r="BZ55" i="29"/>
  <c r="CB56" i="29"/>
  <c r="CA55" i="29"/>
  <c r="B25" i="13"/>
  <c r="J25" i="28"/>
  <c r="H26" i="28"/>
  <c r="G26" i="28"/>
  <c r="F26" i="28"/>
  <c r="E26" i="28"/>
  <c r="F22" i="15" l="1"/>
  <c r="G22" i="15" s="1"/>
  <c r="H25" i="13"/>
  <c r="B23" i="15"/>
  <c r="A29" i="15"/>
  <c r="E28" i="15"/>
  <c r="F28" i="15" s="1"/>
  <c r="CA7" i="29"/>
  <c r="C28" i="28" s="1"/>
  <c r="CB7" i="29"/>
  <c r="BZ7" i="29"/>
  <c r="B28" i="28" s="1"/>
  <c r="AA18" i="36"/>
  <c r="AA11" i="36"/>
  <c r="AA9" i="36"/>
  <c r="AA7" i="36"/>
  <c r="AA14" i="36"/>
  <c r="AA10" i="36"/>
  <c r="AA22" i="36"/>
  <c r="AA19" i="36"/>
  <c r="AA21" i="36"/>
  <c r="AA6" i="36"/>
  <c r="AB5" i="36"/>
  <c r="AA13" i="36"/>
  <c r="AA17" i="36"/>
  <c r="AA15" i="36"/>
  <c r="AA23" i="36"/>
  <c r="AA16" i="36"/>
  <c r="AA12" i="36"/>
  <c r="AA8" i="36"/>
  <c r="AA20" i="36"/>
  <c r="Z25" i="36"/>
  <c r="D26" i="15" s="1"/>
  <c r="B27" i="28"/>
  <c r="C27" i="28"/>
  <c r="B26" i="13"/>
  <c r="J26" i="28"/>
  <c r="F23" i="15" l="1"/>
  <c r="G23" i="15" s="1"/>
  <c r="H26" i="13"/>
  <c r="B24" i="15"/>
  <c r="A30" i="15"/>
  <c r="E29" i="15"/>
  <c r="F29" i="15" s="1"/>
  <c r="AA25" i="36"/>
  <c r="D27" i="15" s="1"/>
  <c r="AB18" i="36"/>
  <c r="AB15" i="36"/>
  <c r="AC5" i="36"/>
  <c r="AB9" i="36"/>
  <c r="AB7" i="36"/>
  <c r="AB14" i="36"/>
  <c r="AB19" i="36"/>
  <c r="AB23" i="36"/>
  <c r="AB10" i="36"/>
  <c r="AB21" i="36"/>
  <c r="AB17" i="36"/>
  <c r="AB6" i="36"/>
  <c r="AB13" i="36"/>
  <c r="AB11" i="36"/>
  <c r="AB22" i="36"/>
  <c r="AB16" i="36"/>
  <c r="AB12" i="36"/>
  <c r="AB8" i="36"/>
  <c r="AB20" i="36"/>
  <c r="H27" i="28"/>
  <c r="C7" i="28"/>
  <c r="I27" i="28"/>
  <c r="C27" i="13" s="1"/>
  <c r="S7" i="29"/>
  <c r="D8" i="28" s="1"/>
  <c r="D28" i="28"/>
  <c r="D7" i="28" s="1"/>
  <c r="Q11" i="29"/>
  <c r="Q7" i="29"/>
  <c r="F28" i="28"/>
  <c r="G28" i="28"/>
  <c r="R7" i="29"/>
  <c r="C8" i="28" s="1"/>
  <c r="E27" i="28"/>
  <c r="F27" i="28"/>
  <c r="G27" i="28"/>
  <c r="B7" i="28"/>
  <c r="F24" i="15" l="1"/>
  <c r="G24" i="15" s="1"/>
  <c r="A31" i="15"/>
  <c r="E30" i="15"/>
  <c r="F30" i="15" s="1"/>
  <c r="H28" i="28"/>
  <c r="H7" i="28" s="1"/>
  <c r="AB25" i="36"/>
  <c r="D28" i="15" s="1"/>
  <c r="AC18" i="36"/>
  <c r="AC6" i="36"/>
  <c r="AC22" i="36"/>
  <c r="AC14" i="36"/>
  <c r="AC9" i="36"/>
  <c r="AC13" i="36"/>
  <c r="AC23" i="36"/>
  <c r="AD5" i="36"/>
  <c r="AC17" i="36"/>
  <c r="AC19" i="36"/>
  <c r="AC10" i="36"/>
  <c r="AC11" i="36"/>
  <c r="AC21" i="36"/>
  <c r="AC15" i="36"/>
  <c r="AC7" i="36"/>
  <c r="AC16" i="36"/>
  <c r="AC12" i="36"/>
  <c r="AC8" i="36"/>
  <c r="AC20" i="36"/>
  <c r="E28" i="28"/>
  <c r="E7" i="28" s="1"/>
  <c r="X55" i="29"/>
  <c r="X56" i="29"/>
  <c r="F7" i="28"/>
  <c r="G8" i="28"/>
  <c r="F8" i="28"/>
  <c r="I8" i="28"/>
  <c r="H8" i="28"/>
  <c r="Q10" i="29"/>
  <c r="B8" i="28"/>
  <c r="G7" i="28"/>
  <c r="B27" i="13"/>
  <c r="B25" i="15" s="1"/>
  <c r="J27" i="28"/>
  <c r="I28" i="28"/>
  <c r="C28" i="13" s="1"/>
  <c r="F25" i="15" l="1"/>
  <c r="G25" i="15" s="1"/>
  <c r="B26" i="15"/>
  <c r="F26" i="15" s="1"/>
  <c r="H28" i="13"/>
  <c r="C5" i="13"/>
  <c r="H5" i="13" s="1"/>
  <c r="A32" i="15"/>
  <c r="E31" i="15"/>
  <c r="F31" i="15" s="1"/>
  <c r="AD7" i="36"/>
  <c r="AD10" i="36"/>
  <c r="AD15" i="36"/>
  <c r="AD9" i="36"/>
  <c r="AD22" i="36"/>
  <c r="AE5" i="36"/>
  <c r="AD18" i="36"/>
  <c r="AD6" i="36"/>
  <c r="AD19" i="36"/>
  <c r="AD17" i="36"/>
  <c r="AD23" i="36"/>
  <c r="AD11" i="36"/>
  <c r="AD14" i="36"/>
  <c r="AD21" i="36"/>
  <c r="AD13" i="36"/>
  <c r="AD16" i="36"/>
  <c r="AD12" i="36"/>
  <c r="AD8" i="36"/>
  <c r="AD20" i="36"/>
  <c r="AC25" i="36"/>
  <c r="D29" i="15" s="1"/>
  <c r="I7" i="28"/>
  <c r="J8" i="28" s="1"/>
  <c r="U55" i="29"/>
  <c r="E8" i="28"/>
  <c r="U56" i="29"/>
  <c r="H27" i="13"/>
  <c r="J28" i="28"/>
  <c r="J7" i="28" s="1"/>
  <c r="J5" i="13" s="1"/>
  <c r="G26" i="15" l="1"/>
  <c r="G27" i="15" s="1"/>
  <c r="G28" i="15" s="1"/>
  <c r="G29" i="15" s="1"/>
  <c r="A33" i="15"/>
  <c r="E32" i="15"/>
  <c r="F32" i="15" s="1"/>
  <c r="AD25" i="36"/>
  <c r="D30" i="15" s="1"/>
  <c r="AE7" i="36"/>
  <c r="AE18" i="36"/>
  <c r="AE19" i="36"/>
  <c r="AE21" i="36"/>
  <c r="AE15" i="36"/>
  <c r="AE13" i="36"/>
  <c r="AE22" i="36"/>
  <c r="AF5" i="36"/>
  <c r="AE6" i="36"/>
  <c r="AE17" i="36"/>
  <c r="AE11" i="36"/>
  <c r="AE23" i="36"/>
  <c r="AE10" i="36"/>
  <c r="AE9" i="36"/>
  <c r="AE14" i="36"/>
  <c r="AE8" i="36"/>
  <c r="AE16" i="36"/>
  <c r="AE12" i="36"/>
  <c r="AE20" i="36"/>
  <c r="I5" i="13"/>
  <c r="G30" i="15" l="1"/>
  <c r="A34" i="15"/>
  <c r="E33" i="15"/>
  <c r="F33" i="15" s="1"/>
  <c r="AF14" i="36"/>
  <c r="AF22" i="36"/>
  <c r="AF6" i="36"/>
  <c r="AF11" i="36"/>
  <c r="AF7" i="36"/>
  <c r="AF13" i="36"/>
  <c r="AF21" i="36"/>
  <c r="AF18" i="36"/>
  <c r="AF19" i="36"/>
  <c r="AG5" i="36"/>
  <c r="AF10" i="36"/>
  <c r="AF15" i="36"/>
  <c r="AF23" i="36"/>
  <c r="AF9" i="36"/>
  <c r="AF17" i="36"/>
  <c r="AF16" i="36"/>
  <c r="AF8" i="36"/>
  <c r="AF12" i="36"/>
  <c r="AF20" i="36"/>
  <c r="AE25" i="36"/>
  <c r="D31" i="15" s="1"/>
  <c r="K5" i="13"/>
  <c r="G31" i="15" l="1"/>
  <c r="A35" i="15"/>
  <c r="E34" i="15"/>
  <c r="F34" i="15" s="1"/>
  <c r="AF25" i="36"/>
  <c r="D32" i="15" s="1"/>
  <c r="AH5" i="36"/>
  <c r="AG17" i="36"/>
  <c r="AG10" i="36"/>
  <c r="AG11" i="36"/>
  <c r="AG7" i="36"/>
  <c r="AG6" i="36"/>
  <c r="AG21" i="36"/>
  <c r="AG13" i="36"/>
  <c r="AG18" i="36"/>
  <c r="AG22" i="36"/>
  <c r="AG14" i="36"/>
  <c r="AG19" i="36"/>
  <c r="AG23" i="36"/>
  <c r="AG15" i="36"/>
  <c r="AG9" i="36"/>
  <c r="AG16" i="36"/>
  <c r="AG12" i="36"/>
  <c r="AG8" i="36"/>
  <c r="AG20" i="36"/>
  <c r="G32" i="15" l="1"/>
  <c r="A36" i="15"/>
  <c r="E35" i="15"/>
  <c r="F35" i="15" s="1"/>
  <c r="AG25" i="36"/>
  <c r="D33" i="15" s="1"/>
  <c r="AH17" i="36"/>
  <c r="AH18" i="36"/>
  <c r="AH13" i="36"/>
  <c r="AH10" i="36"/>
  <c r="AI5" i="36"/>
  <c r="AH21" i="36"/>
  <c r="AH22" i="36"/>
  <c r="AH9" i="36"/>
  <c r="AH23" i="36"/>
  <c r="AH19" i="36"/>
  <c r="AH15" i="36"/>
  <c r="AH7" i="36"/>
  <c r="AH6" i="36"/>
  <c r="AH14" i="36"/>
  <c r="AH16" i="36"/>
  <c r="AH12" i="36"/>
  <c r="AH8" i="36"/>
  <c r="AH11" i="36"/>
  <c r="AH20" i="36"/>
  <c r="G33" i="15" l="1"/>
  <c r="A37" i="15"/>
  <c r="E36" i="15"/>
  <c r="F36" i="15" s="1"/>
  <c r="AH25" i="36"/>
  <c r="D34" i="15" s="1"/>
  <c r="AI14" i="36"/>
  <c r="AI13" i="36"/>
  <c r="AI18" i="36"/>
  <c r="AI10" i="36"/>
  <c r="AI23" i="36"/>
  <c r="AI22" i="36"/>
  <c r="AI11" i="36"/>
  <c r="AJ5" i="36"/>
  <c r="AK5" i="36" s="1"/>
  <c r="AI9" i="36"/>
  <c r="AI19" i="36"/>
  <c r="AI6" i="36"/>
  <c r="AI15" i="36"/>
  <c r="AI16" i="36"/>
  <c r="AI8" i="36"/>
  <c r="AI21" i="36"/>
  <c r="AI17" i="36"/>
  <c r="AI12" i="36"/>
  <c r="AI7" i="36"/>
  <c r="AI20" i="36"/>
  <c r="AK19" i="36" l="1"/>
  <c r="AK22" i="36"/>
  <c r="AK18" i="36"/>
  <c r="AK14" i="36"/>
  <c r="AK10" i="36"/>
  <c r="AK6" i="36"/>
  <c r="AL5" i="36"/>
  <c r="AK21" i="36"/>
  <c r="AK17" i="36"/>
  <c r="AK13" i="36"/>
  <c r="AK9" i="36"/>
  <c r="AK20" i="36"/>
  <c r="AK16" i="36"/>
  <c r="AK12" i="36"/>
  <c r="AK8" i="36"/>
  <c r="AK23" i="36"/>
  <c r="AK15" i="36"/>
  <c r="AK7" i="36"/>
  <c r="AK11" i="36"/>
  <c r="G34" i="15"/>
  <c r="A38" i="15"/>
  <c r="E37" i="15"/>
  <c r="F37" i="15" s="1"/>
  <c r="AI25" i="36"/>
  <c r="D35" i="15" s="1"/>
  <c r="AJ15" i="36"/>
  <c r="AJ17" i="36"/>
  <c r="AJ10" i="36"/>
  <c r="AJ18" i="36"/>
  <c r="AJ19" i="36"/>
  <c r="AJ11" i="36"/>
  <c r="AJ14" i="36"/>
  <c r="AJ9" i="36"/>
  <c r="AJ6" i="36"/>
  <c r="AJ7" i="36"/>
  <c r="AJ21" i="36"/>
  <c r="AJ13" i="36"/>
  <c r="AJ12" i="36"/>
  <c r="AJ8" i="36"/>
  <c r="AJ22" i="36"/>
  <c r="AJ16" i="36"/>
  <c r="AJ23" i="36"/>
  <c r="AJ20" i="36"/>
  <c r="AL21" i="36" l="1"/>
  <c r="AL17" i="36"/>
  <c r="AL13" i="36"/>
  <c r="AL9" i="36"/>
  <c r="AL20" i="36"/>
  <c r="AL16" i="36"/>
  <c r="AL12" i="36"/>
  <c r="AL8" i="36"/>
  <c r="AL23" i="36"/>
  <c r="AL19" i="36"/>
  <c r="AL15" i="36"/>
  <c r="AL11" i="36"/>
  <c r="AL7" i="36"/>
  <c r="AL22" i="36"/>
  <c r="AL18" i="36"/>
  <c r="AL14" i="36"/>
  <c r="AL10" i="36"/>
  <c r="AL6" i="36"/>
  <c r="AM5" i="36"/>
  <c r="AK25" i="36"/>
  <c r="D37" i="15" s="1"/>
  <c r="G35" i="15"/>
  <c r="A39" i="15"/>
  <c r="E38" i="15"/>
  <c r="F38" i="15" s="1"/>
  <c r="AJ25" i="36"/>
  <c r="D36" i="15" s="1"/>
  <c r="T29" i="23"/>
  <c r="T12" i="23"/>
  <c r="T13" i="23"/>
  <c r="T17" i="23"/>
  <c r="T21" i="23"/>
  <c r="T15" i="23"/>
  <c r="T19" i="23"/>
  <c r="T25" i="23"/>
  <c r="T32" i="23"/>
  <c r="T30" i="23"/>
  <c r="T22" i="23"/>
  <c r="T18" i="23"/>
  <c r="T31" i="23"/>
  <c r="T16" i="23"/>
  <c r="T23" i="23"/>
  <c r="T28" i="23"/>
  <c r="T27" i="23"/>
  <c r="T24" i="23"/>
  <c r="T14" i="23"/>
  <c r="T26" i="23"/>
  <c r="T11" i="23"/>
  <c r="U6" i="23"/>
  <c r="D2" i="7" s="1"/>
  <c r="T20" i="23"/>
  <c r="E39" i="15" l="1"/>
  <c r="F39" i="15" s="1"/>
  <c r="A40" i="15"/>
  <c r="AM21" i="36"/>
  <c r="AM13" i="36"/>
  <c r="AM20" i="36"/>
  <c r="AM16" i="36"/>
  <c r="AM12" i="36"/>
  <c r="AM8" i="36"/>
  <c r="AM23" i="36"/>
  <c r="AM19" i="36"/>
  <c r="AM15" i="36"/>
  <c r="AM11" i="36"/>
  <c r="AM7" i="36"/>
  <c r="AM22" i="36"/>
  <c r="AM18" i="36"/>
  <c r="AM14" i="36"/>
  <c r="AM10" i="36"/>
  <c r="AM6" i="36"/>
  <c r="AN5" i="36"/>
  <c r="AM17" i="36"/>
  <c r="AM9" i="36"/>
  <c r="AL25" i="36"/>
  <c r="D38" i="15" s="1"/>
  <c r="G36" i="15"/>
  <c r="G37" i="15" s="1"/>
  <c r="D2" i="8"/>
  <c r="G38" i="15" l="1"/>
  <c r="A41" i="15"/>
  <c r="E40" i="15"/>
  <c r="F40" i="15" s="1"/>
  <c r="AM25" i="36"/>
  <c r="D39" i="15" s="1"/>
  <c r="AN23" i="36"/>
  <c r="AN19" i="36"/>
  <c r="AN15" i="36"/>
  <c r="AN11" i="36"/>
  <c r="AN7" i="36"/>
  <c r="AN22" i="36"/>
  <c r="AN18" i="36"/>
  <c r="AN14" i="36"/>
  <c r="AN10" i="36"/>
  <c r="AN6" i="36"/>
  <c r="AO5" i="36"/>
  <c r="AP5" i="36" s="1"/>
  <c r="AN21" i="36"/>
  <c r="AN17" i="36"/>
  <c r="AN13" i="36"/>
  <c r="AN9" i="36"/>
  <c r="AN20" i="36"/>
  <c r="AN16" i="36"/>
  <c r="AN12" i="36"/>
  <c r="AN8" i="36"/>
  <c r="G39" i="15" l="1"/>
  <c r="A42" i="15"/>
  <c r="E41" i="15"/>
  <c r="F41" i="15" s="1"/>
  <c r="AQ5" i="36"/>
  <c r="AP23" i="36"/>
  <c r="AP22" i="36"/>
  <c r="AP21" i="36"/>
  <c r="AP20" i="36"/>
  <c r="AP19" i="36"/>
  <c r="AP18" i="36"/>
  <c r="AP17" i="36"/>
  <c r="AP16" i="36"/>
  <c r="AP15" i="36"/>
  <c r="AP14" i="36"/>
  <c r="AP13" i="36"/>
  <c r="AP12" i="36"/>
  <c r="AP11" i="36"/>
  <c r="AP10" i="36"/>
  <c r="AP9" i="36"/>
  <c r="AP8" i="36"/>
  <c r="AP7" i="36"/>
  <c r="AP6" i="36"/>
  <c r="AO23" i="36"/>
  <c r="AO15" i="36"/>
  <c r="AO22" i="36"/>
  <c r="AO18" i="36"/>
  <c r="AO14" i="36"/>
  <c r="AO10" i="36"/>
  <c r="AO6" i="36"/>
  <c r="AO21" i="36"/>
  <c r="AO17" i="36"/>
  <c r="AO13" i="36"/>
  <c r="AO9" i="36"/>
  <c r="AO20" i="36"/>
  <c r="AO16" i="36"/>
  <c r="AO12" i="36"/>
  <c r="AO8" i="36"/>
  <c r="AO19" i="36"/>
  <c r="AO11" i="36"/>
  <c r="AO7" i="36"/>
  <c r="AN25" i="36"/>
  <c r="D40" i="15" s="1"/>
  <c r="G40" i="15" l="1"/>
  <c r="E42" i="15"/>
  <c r="F42" i="15" s="1"/>
  <c r="A43" i="15"/>
  <c r="AP25" i="36"/>
  <c r="D42" i="15" s="1"/>
  <c r="AR5" i="36"/>
  <c r="AQ23" i="36"/>
  <c r="AQ22" i="36"/>
  <c r="AQ21" i="36"/>
  <c r="AQ20" i="36"/>
  <c r="AQ19" i="36"/>
  <c r="AQ18" i="36"/>
  <c r="AQ17" i="36"/>
  <c r="AQ16" i="36"/>
  <c r="AQ15" i="36"/>
  <c r="AQ14" i="36"/>
  <c r="AQ13" i="36"/>
  <c r="AQ12" i="36"/>
  <c r="AQ11" i="36"/>
  <c r="AQ10" i="36"/>
  <c r="AQ9" i="36"/>
  <c r="AQ8" i="36"/>
  <c r="AQ7" i="36"/>
  <c r="AQ6" i="36"/>
  <c r="AO25" i="36"/>
  <c r="D41" i="15" s="1"/>
  <c r="G41" i="15" l="1"/>
  <c r="G42" i="15" s="1"/>
  <c r="AQ25" i="36"/>
  <c r="D43" i="15" s="1"/>
  <c r="A44" i="15"/>
  <c r="E43" i="15"/>
  <c r="F43" i="15" s="1"/>
  <c r="AR23" i="36"/>
  <c r="AR22" i="36"/>
  <c r="AR21" i="36"/>
  <c r="AR20" i="36"/>
  <c r="AR19" i="36"/>
  <c r="AR18" i="36"/>
  <c r="AR17" i="36"/>
  <c r="AR16" i="36"/>
  <c r="AR15" i="36"/>
  <c r="AR14" i="36"/>
  <c r="AR13" i="36"/>
  <c r="AR12" i="36"/>
  <c r="AR11" i="36"/>
  <c r="AR10" i="36"/>
  <c r="AR9" i="36"/>
  <c r="AR8" i="36"/>
  <c r="AR7" i="36"/>
  <c r="AR6" i="36"/>
  <c r="AS5" i="36"/>
  <c r="G43" i="15" l="1"/>
  <c r="E44" i="15"/>
  <c r="F44" i="15" s="1"/>
  <c r="A45" i="15"/>
  <c r="AS23" i="36"/>
  <c r="AS22" i="36"/>
  <c r="AS21" i="36"/>
  <c r="AS20" i="36"/>
  <c r="AS19" i="36"/>
  <c r="AS18" i="36"/>
  <c r="AS17" i="36"/>
  <c r="AS16" i="36"/>
  <c r="AS15" i="36"/>
  <c r="AS14" i="36"/>
  <c r="AS13" i="36"/>
  <c r="AS12" i="36"/>
  <c r="AS11" i="36"/>
  <c r="AS10" i="36"/>
  <c r="AS9" i="36"/>
  <c r="AS8" i="36"/>
  <c r="AS7" i="36"/>
  <c r="AS6" i="36"/>
  <c r="AR25" i="36"/>
  <c r="D44" i="15" s="1"/>
  <c r="G44" i="15" l="1"/>
  <c r="E45" i="15"/>
  <c r="F45" i="15" s="1"/>
  <c r="AS25" i="36"/>
  <c r="D45" i="15" s="1"/>
  <c r="G45" i="15" l="1"/>
</calcChain>
</file>

<file path=xl/sharedStrings.xml><?xml version="1.0" encoding="utf-8"?>
<sst xmlns="http://schemas.openxmlformats.org/spreadsheetml/2006/main" count="1220" uniqueCount="800">
  <si>
    <t>Year</t>
  </si>
  <si>
    <t>Parcel ID</t>
  </si>
  <si>
    <t>Infrastructure Project Name</t>
  </si>
  <si>
    <t>Estimated Construction Contingency Costs</t>
  </si>
  <si>
    <t>Estimated year of Construction</t>
  </si>
  <si>
    <t>Estimated Construction Costs (Current $)</t>
  </si>
  <si>
    <t>Total Cost</t>
  </si>
  <si>
    <t>Water</t>
  </si>
  <si>
    <t>Waste Water</t>
  </si>
  <si>
    <t>Transportation</t>
  </si>
  <si>
    <t>Projected Year of Construction</t>
  </si>
  <si>
    <t>Estimated Construction Costs of All Projects</t>
  </si>
  <si>
    <t>Cost Paid By TIF Revenue</t>
  </si>
  <si>
    <t>Cost Paid by Other Revenue Sources</t>
  </si>
  <si>
    <t>Project Name</t>
  </si>
  <si>
    <t>Address or Location Description</t>
  </si>
  <si>
    <t>Zoning District</t>
  </si>
  <si>
    <t>Project Description</t>
  </si>
  <si>
    <t>Estimated Year of Construction Start</t>
  </si>
  <si>
    <t>Estimated Increase in Value from Baseline</t>
  </si>
  <si>
    <t>Project Characterization</t>
  </si>
  <si>
    <t>Project Status</t>
  </si>
  <si>
    <t>Totals</t>
  </si>
  <si>
    <t>Interest Rate</t>
  </si>
  <si>
    <t>Term</t>
  </si>
  <si>
    <t>Related Cost Description</t>
  </si>
  <si>
    <t>Related Cost Amount</t>
  </si>
  <si>
    <t>Related Cost Name</t>
  </si>
  <si>
    <t xml:space="preserve"> Municipal portion to the Municipal General Fund</t>
  </si>
  <si>
    <t>Education portion to TIF debt</t>
  </si>
  <si>
    <t>Total Municpal and Education Revenue to TIF Debt</t>
  </si>
  <si>
    <t>Total Projected Property Tax Increment Generated</t>
  </si>
  <si>
    <t>Percentage</t>
  </si>
  <si>
    <t>Sample</t>
  </si>
  <si>
    <t xml:space="preserve">Municipal portion to TIF debt </t>
  </si>
  <si>
    <t xml:space="preserve">Education portion to Education Fund </t>
  </si>
  <si>
    <t>Year of application</t>
  </si>
  <si>
    <t>Next Budget Year</t>
  </si>
  <si>
    <t>Current Budget Year</t>
  </si>
  <si>
    <t>Current, -1</t>
  </si>
  <si>
    <t>Current, -2</t>
  </si>
  <si>
    <t>Current, -3</t>
  </si>
  <si>
    <t>Current, -4</t>
  </si>
  <si>
    <t>Current, -5</t>
  </si>
  <si>
    <t>Current, -6</t>
  </si>
  <si>
    <t>Current, -7</t>
  </si>
  <si>
    <t>Current, -8</t>
  </si>
  <si>
    <t>Current, -9</t>
  </si>
  <si>
    <t>General Operating Budget</t>
  </si>
  <si>
    <t xml:space="preserve">Other Municipal Budgets (water districts, etc.) </t>
  </si>
  <si>
    <t>(Specify)</t>
  </si>
  <si>
    <t>Total Municipal Budget</t>
  </si>
  <si>
    <t>AVERAGE BUDGET</t>
  </si>
  <si>
    <t>Year of Application</t>
  </si>
  <si>
    <t>AVERAGE DEBT</t>
  </si>
  <si>
    <t>Municipal Bond Payments</t>
  </si>
  <si>
    <t>School Bond Payments</t>
  </si>
  <si>
    <t>Other Debt</t>
  </si>
  <si>
    <t>Total Annual Taxpayer Debt Service</t>
  </si>
  <si>
    <t>Enter information and data only in the fields as instructed, which are colored in blue</t>
  </si>
  <si>
    <t>Number</t>
  </si>
  <si>
    <t>Project Location</t>
  </si>
  <si>
    <t>Est. Soft Costs</t>
  </si>
  <si>
    <t>Est.Total Project Costs (Current $)</t>
  </si>
  <si>
    <t xml:space="preserve">Est. Total Project Cost in Year of Construction </t>
  </si>
  <si>
    <t xml:space="preserve">Wastewater Plant Upgrade and Expansion  </t>
  </si>
  <si>
    <t>242 Clearwater Rd</t>
  </si>
  <si>
    <t>%</t>
  </si>
  <si>
    <t>$</t>
  </si>
  <si>
    <t>Village Water Line Extension</t>
  </si>
  <si>
    <t>Center St to Prospect St</t>
  </si>
  <si>
    <t>Roundabout</t>
  </si>
  <si>
    <t>Corner Center St and South Main St</t>
  </si>
  <si>
    <t>Major Infrastructure Categories</t>
  </si>
  <si>
    <t>Total Infrastructure Costs, Table 6H</t>
  </si>
  <si>
    <t>Total Infrastructure Costs, this table</t>
  </si>
  <si>
    <t>Totals from Table 6H</t>
  </si>
  <si>
    <t>Totals from this Table</t>
  </si>
  <si>
    <t xml:space="preserve">% </t>
  </si>
  <si>
    <t>Loca-tion (CW, PW, CO)</t>
  </si>
  <si>
    <t>PW</t>
  </si>
  <si>
    <t>Direct</t>
  </si>
  <si>
    <t>Essential</t>
  </si>
  <si>
    <t>Major</t>
  </si>
  <si>
    <t>Impact on Real Property Developments</t>
  </si>
  <si>
    <t>Village Water Line</t>
  </si>
  <si>
    <t>New water line from pump station 3 to Downtown Business District 1 (DB1) along Main St and Pine St to West St.</t>
  </si>
  <si>
    <t>Impact on TIF District Overall Purpose and Outcome</t>
  </si>
  <si>
    <t>Reports, studies justifying project</t>
  </si>
  <si>
    <t>Reports, studies justifying proportion</t>
  </si>
  <si>
    <t>Water Districts in Whoville, 2006 (attached)</t>
  </si>
  <si>
    <t>Water Line for Downtown Whoville, 2009 (www.whoville.gov/waterstudy)</t>
  </si>
  <si>
    <t xml:space="preserve">Explanation of Proportion </t>
  </si>
  <si>
    <t>Other Revenue Sources/Status</t>
  </si>
  <si>
    <t>N/A</t>
  </si>
  <si>
    <t>Wastewater Plant Upgrade and Expansion</t>
  </si>
  <si>
    <t>CO</t>
  </si>
  <si>
    <t>n/a</t>
  </si>
  <si>
    <t>Upgrade existing wastewater treatment facility and increase capacity by 500,000 gallons per year.</t>
  </si>
  <si>
    <t>Indirect</t>
  </si>
  <si>
    <t>Whoville wastewater study, 2007 (attached)</t>
  </si>
  <si>
    <r>
      <t xml:space="preserve">The infrastructure is </t>
    </r>
    <r>
      <rPr>
        <b/>
        <sz val="11"/>
        <color indexed="8"/>
        <rFont val="Calibri"/>
        <family val="2"/>
      </rPr>
      <t>Essential</t>
    </r>
    <r>
      <rPr>
        <sz val="11"/>
        <color theme="1"/>
        <rFont val="Calibri"/>
        <family val="2"/>
        <scheme val="minor"/>
      </rPr>
      <t xml:space="preserve">, </t>
    </r>
    <r>
      <rPr>
        <b/>
        <sz val="11"/>
        <color indexed="8"/>
        <rFont val="Calibri"/>
        <family val="2"/>
      </rPr>
      <t>Somewhat Essential</t>
    </r>
    <r>
      <rPr>
        <sz val="11"/>
        <color theme="1"/>
        <rFont val="Calibri"/>
        <family val="2"/>
        <scheme val="minor"/>
      </rPr>
      <t>,</t>
    </r>
    <r>
      <rPr>
        <b/>
        <sz val="11"/>
        <color indexed="8"/>
        <rFont val="Calibri"/>
        <family val="2"/>
      </rPr>
      <t xml:space="preserve"> </t>
    </r>
    <r>
      <rPr>
        <sz val="11"/>
        <color theme="1"/>
        <rFont val="Calibri"/>
        <family val="2"/>
        <scheme val="minor"/>
      </rPr>
      <t>or</t>
    </r>
    <r>
      <rPr>
        <b/>
        <sz val="11"/>
        <color indexed="8"/>
        <rFont val="Calibri"/>
        <family val="2"/>
      </rPr>
      <t xml:space="preserve"> Not Essential</t>
    </r>
  </si>
  <si>
    <r>
      <t xml:space="preserve">The impact of the project is </t>
    </r>
    <r>
      <rPr>
        <b/>
        <sz val="11"/>
        <color indexed="8"/>
        <rFont val="Calibri"/>
        <family val="2"/>
      </rPr>
      <t>Major</t>
    </r>
    <r>
      <rPr>
        <sz val="11"/>
        <color theme="1"/>
        <rFont val="Calibri"/>
        <family val="2"/>
        <scheme val="minor"/>
      </rPr>
      <t xml:space="preserve">, </t>
    </r>
    <r>
      <rPr>
        <b/>
        <sz val="11"/>
        <color indexed="8"/>
        <rFont val="Calibri"/>
        <family val="2"/>
      </rPr>
      <t>Minor</t>
    </r>
    <r>
      <rPr>
        <sz val="11"/>
        <color theme="1"/>
        <rFont val="Calibri"/>
        <family val="2"/>
        <scheme val="minor"/>
      </rPr>
      <t xml:space="preserve">, </t>
    </r>
    <r>
      <rPr>
        <b/>
        <sz val="11"/>
        <color indexed="8"/>
        <rFont val="Calibri"/>
        <family val="2"/>
      </rPr>
      <t>None</t>
    </r>
  </si>
  <si>
    <r>
      <t xml:space="preserve">The infrastructure is Essential </t>
    </r>
    <r>
      <rPr>
        <b/>
        <sz val="10"/>
        <color indexed="8"/>
        <rFont val="Calibri"/>
        <family val="2"/>
      </rPr>
      <t>(E)</t>
    </r>
    <r>
      <rPr>
        <sz val="10"/>
        <color indexed="8"/>
        <rFont val="Calibri"/>
        <family val="2"/>
      </rPr>
      <t>, Somewhat Essential (</t>
    </r>
    <r>
      <rPr>
        <b/>
        <sz val="10"/>
        <color indexed="8"/>
        <rFont val="Calibri"/>
        <family val="2"/>
      </rPr>
      <t>SE)</t>
    </r>
    <r>
      <rPr>
        <sz val="10"/>
        <color indexed="8"/>
        <rFont val="Calibri"/>
        <family val="2"/>
      </rPr>
      <t>, or Not Essential (</t>
    </r>
    <r>
      <rPr>
        <b/>
        <sz val="10"/>
        <color indexed="8"/>
        <rFont val="Calibri"/>
        <family val="2"/>
      </rPr>
      <t>NE)</t>
    </r>
    <r>
      <rPr>
        <sz val="10"/>
        <color indexed="8"/>
        <rFont val="Calibri"/>
        <family val="2"/>
      </rPr>
      <t xml:space="preserve"> to the real property development</t>
    </r>
  </si>
  <si>
    <r>
      <t xml:space="preserve">The impact of the infrastructure on this real property development is Major </t>
    </r>
    <r>
      <rPr>
        <b/>
        <sz val="10"/>
        <color indexed="8"/>
        <rFont val="Calibri"/>
        <family val="2"/>
      </rPr>
      <t>(Ma</t>
    </r>
    <r>
      <rPr>
        <sz val="10"/>
        <color indexed="8"/>
        <rFont val="Calibri"/>
        <family val="2"/>
      </rPr>
      <t>). Minor (</t>
    </r>
    <r>
      <rPr>
        <b/>
        <sz val="10"/>
        <color indexed="8"/>
        <rFont val="Calibri"/>
        <family val="2"/>
      </rPr>
      <t>Mi</t>
    </r>
    <r>
      <rPr>
        <sz val="10"/>
        <color indexed="8"/>
        <rFont val="Calibri"/>
        <family val="2"/>
      </rPr>
      <t>) or None (</t>
    </r>
    <r>
      <rPr>
        <b/>
        <sz val="10"/>
        <color indexed="8"/>
        <rFont val="Calibri"/>
        <family val="2"/>
      </rPr>
      <t>N)</t>
    </r>
  </si>
  <si>
    <t>Column I:</t>
  </si>
  <si>
    <t>Column J:</t>
  </si>
  <si>
    <t>Column K:</t>
  </si>
  <si>
    <t>Sample information and data is shown in yellow and is not included in totals</t>
  </si>
  <si>
    <t>Other (List)</t>
  </si>
  <si>
    <t>Pine St Housing project (D,E,Ma): Permit will not be issued w/o water supply.  West Street retail development (D,E,Ma): Wells not allowed in this area; Cannot be occupied w/o water.</t>
  </si>
  <si>
    <t>Most new housing and commercial developments planned cannot be built without increased wastewater capacity. Capacity increase and connection to plant will avoid on-site systems and allow more dense development (I, E, Ma). Main St Housing Project cannot install on-site system. (D, E, Ma)</t>
  </si>
  <si>
    <t>Projected Commerical Dev (sf)</t>
  </si>
  <si>
    <t>Projected Residential Dev (sf)</t>
  </si>
  <si>
    <t>Projected Industrial Dev (sf)</t>
  </si>
  <si>
    <t>Original Assessed/Baseline Value</t>
  </si>
  <si>
    <t xml:space="preserve">Project Findings </t>
  </si>
  <si>
    <t xml:space="preserve">Public Infrastructure Impact </t>
  </si>
  <si>
    <t>123-45-67890</t>
  </si>
  <si>
    <t>Downtown Residential</t>
  </si>
  <si>
    <t>36 2-story residential units in 6 buildings; 30 duplex and 6 single-family. 50% Affordable Housing</t>
  </si>
  <si>
    <t>Known</t>
  </si>
  <si>
    <t>Project has received DRB approval conditioned on connection to public water supply when available. Act 250 permits filed.</t>
  </si>
  <si>
    <t>Whoville Housing Need Study (www.whoville/housing)</t>
  </si>
  <si>
    <t>Pine Street Housing</t>
  </si>
  <si>
    <t>112-115 Pine St</t>
  </si>
  <si>
    <t>West St Retail Development</t>
  </si>
  <si>
    <t>123-45-67789</t>
  </si>
  <si>
    <t>215 West St</t>
  </si>
  <si>
    <t>DB1</t>
  </si>
  <si>
    <t>Redevelopment of 1500 sf of retail space; addition of 750 sf retail space</t>
  </si>
  <si>
    <t>Current - Commercial</t>
  </si>
  <si>
    <t>Project is in planning stage. No permits applied for.</t>
  </si>
  <si>
    <t>Whoville Downtown Plan - Attached</t>
  </si>
  <si>
    <t>Development or Redevelopment Project Name</t>
  </si>
  <si>
    <t>Projected Total Dev (sf)</t>
  </si>
  <si>
    <t>Base Year:</t>
  </si>
  <si>
    <t>Use Code</t>
  </si>
  <si>
    <t>Estimated % of New Construction -Homestead Rate</t>
  </si>
  <si>
    <t>Estimated % of New Construction -Non-Homestead Rate</t>
  </si>
  <si>
    <t>Estimated Incremental Value  -Homestead</t>
  </si>
  <si>
    <t>Estimated Incremental Value  -Non-Homestead</t>
  </si>
  <si>
    <t>RH</t>
  </si>
  <si>
    <t>Totals:</t>
  </si>
  <si>
    <t>C</t>
  </si>
  <si>
    <t>Annual TIF Increment: Municipal</t>
  </si>
  <si>
    <t>Annual TIF Increment: Education</t>
  </si>
  <si>
    <t>Total Revenue</t>
  </si>
  <si>
    <t>USDA/RD Sewer Grant</t>
  </si>
  <si>
    <t>Water District Fees</t>
  </si>
  <si>
    <t xml:space="preserve">Debt Principal </t>
  </si>
  <si>
    <t>Type of Debt Instrument</t>
  </si>
  <si>
    <t>Wastewater Plant Upgrade</t>
  </si>
  <si>
    <t>Municipal Bond</t>
  </si>
  <si>
    <t>Total:</t>
  </si>
  <si>
    <t>Consultant Fee</t>
  </si>
  <si>
    <t>Application Deposit</t>
  </si>
  <si>
    <t>Application deposit charged by VEPC for third party application analysis</t>
  </si>
  <si>
    <t>Type</t>
  </si>
  <si>
    <t>Housing Units Within TIF District Area Prior to TIF District Creation</t>
  </si>
  <si>
    <t>Single- Family Detached</t>
  </si>
  <si>
    <t>Mobile Home</t>
  </si>
  <si>
    <t>Multifamily/Condo</t>
  </si>
  <si>
    <t>Duplex</t>
  </si>
  <si>
    <t>Triplex</t>
  </si>
  <si>
    <t>Apartments</t>
  </si>
  <si>
    <t>Senior Housing</t>
  </si>
  <si>
    <t xml:space="preserve">Other: </t>
  </si>
  <si>
    <t>Total Units</t>
  </si>
  <si>
    <t>Comments on Affordability</t>
  </si>
  <si>
    <t>SPLIT PERCENTAGES:</t>
  </si>
  <si>
    <t>Estimated Municipal Tax on Incremental Value</t>
  </si>
  <si>
    <t>Estimated Homestead Tax on Incremental Value</t>
  </si>
  <si>
    <t>Estimated Non-Homestead Tax on Incremental Value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</si>
  <si>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</si>
  <si>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</si>
  <si>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</si>
  <si>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</si>
  <si>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</si>
  <si>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</si>
  <si>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</si>
  <si>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</si>
  <si>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</si>
  <si>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</si>
  <si>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</si>
  <si>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</si>
  <si>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</si>
  <si>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</si>
  <si>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</si>
  <si>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</si>
  <si>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</si>
  <si>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</si>
  <si>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</si>
  <si>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</si>
  <si>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</si>
  <si>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</si>
  <si>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</si>
  <si>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</si>
  <si>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</si>
  <si>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TOTALS:</t>
  </si>
  <si>
    <t xml:space="preserve">Annual Estimated Municipal Increment </t>
  </si>
  <si>
    <t>Annual Estimated Non-Homestead Increment</t>
  </si>
  <si>
    <t>Annual Estimated Homestead Increment</t>
  </si>
  <si>
    <t>BASE YEAR:</t>
  </si>
  <si>
    <t>Other Revenue Amount</t>
  </si>
  <si>
    <t>Assessed Value</t>
  </si>
  <si>
    <t>:Base Year</t>
  </si>
  <si>
    <t xml:space="preserve">Fee charged by Consultant (Contract #123245) for TIF District development </t>
  </si>
  <si>
    <t>Automatic totals and cells that should not be used are shaded in grey</t>
  </si>
  <si>
    <t>(Insert)</t>
  </si>
  <si>
    <t>Infrastructure Subcategory (Project)</t>
  </si>
  <si>
    <r>
      <t xml:space="preserve">"Completely Within" </t>
    </r>
    <r>
      <rPr>
        <b/>
        <sz val="11"/>
        <color indexed="8"/>
        <rFont val="Calibri"/>
        <family val="2"/>
      </rPr>
      <t>(CW)</t>
    </r>
    <r>
      <rPr>
        <sz val="11"/>
        <color theme="1"/>
        <rFont val="Calibri"/>
        <family val="2"/>
        <scheme val="minor"/>
      </rPr>
      <t xml:space="preserve">; "Partially Within" </t>
    </r>
    <r>
      <rPr>
        <b/>
        <sz val="11"/>
        <color indexed="8"/>
        <rFont val="Calibri"/>
        <family val="2"/>
      </rPr>
      <t>(PW)</t>
    </r>
    <r>
      <rPr>
        <sz val="11"/>
        <color theme="1"/>
        <rFont val="Calibri"/>
        <family val="2"/>
        <scheme val="minor"/>
      </rPr>
      <t xml:space="preserve">, or "Completely Outside" </t>
    </r>
    <r>
      <rPr>
        <b/>
        <sz val="11"/>
        <color indexed="8"/>
        <rFont val="Calibri"/>
        <family val="2"/>
      </rPr>
      <t>(CO)</t>
    </r>
  </si>
  <si>
    <r>
      <rPr>
        <b/>
        <sz val="11"/>
        <color indexed="8"/>
        <rFont val="Calibri"/>
        <family val="2"/>
      </rPr>
      <t>Column C</t>
    </r>
    <r>
      <rPr>
        <sz val="11"/>
        <color theme="1"/>
        <rFont val="Calibri"/>
        <family val="2"/>
        <scheme val="minor"/>
      </rPr>
      <t>:</t>
    </r>
  </si>
  <si>
    <r>
      <rPr>
        <b/>
        <sz val="11"/>
        <color indexed="8"/>
        <rFont val="Calibri"/>
        <family val="2"/>
      </rPr>
      <t>Column D</t>
    </r>
    <r>
      <rPr>
        <sz val="11"/>
        <color theme="1"/>
        <rFont val="Calibri"/>
        <family val="2"/>
        <scheme val="minor"/>
      </rPr>
      <t xml:space="preserve">: </t>
    </r>
  </si>
  <si>
    <r>
      <rPr>
        <b/>
        <sz val="11"/>
        <color indexed="8"/>
        <rFont val="Calibri"/>
        <family val="2"/>
      </rPr>
      <t>Column E:</t>
    </r>
    <r>
      <rPr>
        <sz val="11"/>
        <color theme="1"/>
        <rFont val="Calibri"/>
        <family val="2"/>
        <scheme val="minor"/>
      </rPr>
      <t xml:space="preserve">  </t>
    </r>
  </si>
  <si>
    <t xml:space="preserve">Column F: </t>
  </si>
  <si>
    <r>
      <rPr>
        <b/>
        <sz val="11"/>
        <color indexed="8"/>
        <rFont val="Calibri"/>
        <family val="2"/>
      </rPr>
      <t>Column H:</t>
    </r>
    <r>
      <rPr>
        <sz val="11"/>
        <color theme="1"/>
        <rFont val="Calibri"/>
        <family val="2"/>
        <scheme val="minor"/>
      </rPr>
      <t xml:space="preserve"> </t>
    </r>
  </si>
  <si>
    <t>Column A:</t>
  </si>
  <si>
    <t>Name of the proposed/potential real property development /redevelopment</t>
  </si>
  <si>
    <t>Column B:</t>
  </si>
  <si>
    <t>Column C:</t>
  </si>
  <si>
    <t>Column D:</t>
  </si>
  <si>
    <t>Column F:</t>
  </si>
  <si>
    <t>Column G:</t>
  </si>
  <si>
    <t>Column H:</t>
  </si>
  <si>
    <t>Village Water line required for housing project to proceed. Housing cannot be occupied without public water supply.</t>
  </si>
  <si>
    <t>Village water line required for redevelopment to occur. Permit dependent on public water supply. Well heads not permitted on this parcel.</t>
  </si>
  <si>
    <t>Enter the projected amount of square footage to be developed or redeveloped for each category: Residential (Column B), Commercial (Column C), and/or Industrial (Column D). If the parcel will be mixed, enter the approximate amount of each. If there is no amount of a category to be developed by the project, enter "0"</t>
  </si>
  <si>
    <t>Column E:</t>
  </si>
  <si>
    <t>Will auto-populate based on data you entered in columns B, C, and D.</t>
  </si>
  <si>
    <t>Estimated Assessed Value After Development</t>
  </si>
  <si>
    <t>Column L:</t>
  </si>
  <si>
    <t>Grant Amount</t>
  </si>
  <si>
    <t>NOTE:</t>
  </si>
  <si>
    <t>END WORKSHEET INSTRUCTIONS</t>
  </si>
  <si>
    <t>Annual Municipal Capital Budget</t>
  </si>
  <si>
    <t>Name of Business</t>
  </si>
  <si>
    <t>Address</t>
  </si>
  <si>
    <t>Number of             Full-Time Jobs</t>
  </si>
  <si>
    <t>Sam's Grocery</t>
  </si>
  <si>
    <t>Number of Employees</t>
  </si>
  <si>
    <t>200 Main St.</t>
  </si>
  <si>
    <t>Other Municipality</t>
  </si>
  <si>
    <t xml:space="preserve">Non TIF </t>
  </si>
  <si>
    <t xml:space="preserve">TIF </t>
  </si>
  <si>
    <t>PROPORTIONALITY: Level 1</t>
  </si>
  <si>
    <t>PROPORTIONALITY: Level 2</t>
  </si>
  <si>
    <t>PROPORTIONALITY: Level 3</t>
  </si>
  <si>
    <t>Other Revenue</t>
  </si>
  <si>
    <t>TIF Revenue</t>
  </si>
  <si>
    <t xml:space="preserve">Although 10% of this project will be located outside the TIF District, that portion connects the line to the water source. The water line will serve only residences and businesses located within the TIF District in areas that are expected to be developed because of this new infrastucture. we propose to cover 100% of the project costs with TIF revenue. </t>
  </si>
  <si>
    <t>Municipal Increment Share Approved by Municipal Legislative Body (must be at least 85%)</t>
  </si>
  <si>
    <t>TIF District</t>
  </si>
  <si>
    <t>Acres</t>
  </si>
  <si>
    <t>Total</t>
  </si>
  <si>
    <t>Parcels</t>
  </si>
  <si>
    <t>% of TIF GL</t>
  </si>
  <si>
    <t>% of Ttl GL</t>
  </si>
  <si>
    <t>Homestead (#)</t>
  </si>
  <si>
    <t>Homestead ($)</t>
  </si>
  <si>
    <t>Non-Taxable (#)</t>
  </si>
  <si>
    <t>Non-Taxable ($)</t>
  </si>
  <si>
    <t>TIF DISTRICT APPLICATION
MUNICIPAL AND EDUCATION PROPERTY TAX SHARE (KEEP)</t>
  </si>
  <si>
    <t>TIF DISTRICT APPLICATION
TIF DISTRICT AND TOWNWIDE ATTRIBUTES</t>
  </si>
  <si>
    <t>Total Town</t>
  </si>
  <si>
    <t>TIF District as Percent of City</t>
  </si>
  <si>
    <t>Calendar Year TIF District Created</t>
  </si>
  <si>
    <t>Calendar Year Initial TIF Debt Expected to be Incurred</t>
  </si>
  <si>
    <t>Calendar Year of Application to VEPC</t>
  </si>
  <si>
    <t>Capital Plan</t>
  </si>
  <si>
    <t>Certification: The undersigned certify that this documentation of the original taxable value of the parcels within the Tax Increment Financing District is correct and accurate to the best of our knowledge and that the OTV has been certified to the municipal legislative body.</t>
  </si>
  <si>
    <t>Lister or Assessor:</t>
  </si>
  <si>
    <t>Chair, municipal legislative body:</t>
  </si>
  <si>
    <t>Year TIF District Created:</t>
  </si>
  <si>
    <t>Date This Data Form Completed:</t>
  </si>
  <si>
    <t>Municipal Taxable Value</t>
  </si>
  <si>
    <t>Educational Taxable Value</t>
  </si>
  <si>
    <t>Assesed Value</t>
  </si>
  <si>
    <t>Homestead</t>
  </si>
  <si>
    <t>Non-Residential</t>
  </si>
  <si>
    <t>SPAN #</t>
  </si>
  <si>
    <t>Parcel Address</t>
  </si>
  <si>
    <t>Tax Exempt Code</t>
  </si>
  <si>
    <t>Parent SPAN #</t>
  </si>
  <si>
    <t>Parcel is Inactive</t>
  </si>
  <si>
    <t>Owner(s)</t>
  </si>
  <si>
    <t>Notes</t>
  </si>
  <si>
    <t>NA</t>
  </si>
  <si>
    <t>RIGHTS-OF-WAY</t>
  </si>
  <si>
    <t>MUNICIPALITY</t>
  </si>
  <si>
    <t>Not</t>
  </si>
  <si>
    <t>Taxable</t>
  </si>
  <si>
    <t>Check</t>
  </si>
  <si>
    <t>Non-Residential (#)</t>
  </si>
  <si>
    <t>Non-Residential ($)</t>
  </si>
  <si>
    <t>Should match j23</t>
  </si>
  <si>
    <t>Project Type</t>
  </si>
  <si>
    <t>TIF Creation Year</t>
  </si>
  <si>
    <t>Wastewater</t>
  </si>
  <si>
    <t>Proportionality
Proposed
by Municipality</t>
  </si>
  <si>
    <t>Wastewater Flow Study, 2009 (Attached)</t>
  </si>
  <si>
    <t xml:space="preserve">None of the developments expected to occur within the TIF District cannot proceed without additional wastewater capacity . The flow studies contained in the 2009 study show that about 50% of the new capacity will be utilized by Whoville and the remaining capacity is required by neighboring municipaliites. Of the 50% cost share for Whoville, 80% of the new capacity is required for growth within the TIF District and the remaining capacity increase will serve other areas of town . Additionally, the town will pay for 20% of the costs within the TIF with a user fee.Therefore 80% of the new capacity required for the TIF District of the 50% of total cost will be paid for with TIF Revenue.  </t>
  </si>
  <si>
    <t xml:space="preserve">The neighboring communities have committed to their share of the total cost of the new capacity. Whoville will fund the municipality's non-TIF cost throughtthe municipal budget and will fund the 20% cost share foer the TIF portion through a user fee. </t>
  </si>
  <si>
    <t>Span # (s)</t>
  </si>
  <si>
    <t>Original Taxable/
Baseline Value</t>
  </si>
  <si>
    <t>Estimated Taxable Value After Develop-ment</t>
  </si>
  <si>
    <t>Estimated Year of Construction Completion</t>
  </si>
  <si>
    <t>Any Years Prior to Increment:</t>
  </si>
  <si>
    <t>Grant Source</t>
  </si>
  <si>
    <t>Project(s) for Which Debt Will Be Incurred</t>
  </si>
  <si>
    <t>Expected Year Debt Incurred</t>
  </si>
  <si>
    <t>Term
 (in Years)</t>
  </si>
  <si>
    <t>Debt ID</t>
  </si>
  <si>
    <t>Years</t>
  </si>
  <si>
    <t>1</t>
  </si>
  <si>
    <t>Year Incurred</t>
  </si>
  <si>
    <t>Base Year</t>
  </si>
  <si>
    <t>Annual Amount</t>
  </si>
  <si>
    <t>Year Paid</t>
  </si>
  <si>
    <t>Prior:</t>
  </si>
  <si>
    <t xml:space="preserve">Avg Market Cost Per Unit </t>
  </si>
  <si>
    <t>Avg Rental Cost Per Unit</t>
  </si>
  <si>
    <t>`</t>
  </si>
  <si>
    <t>Type of Housing</t>
  </si>
  <si>
    <t>Projected Cost Per Unit</t>
  </si>
  <si>
    <t>Projected Rent Per Unit</t>
  </si>
  <si>
    <t>Housing Unit Development/Rehabilitation Projected Within TIF District During Life of TIF</t>
  </si>
  <si>
    <t xml:space="preserve">Total </t>
  </si>
  <si>
    <t>Tax Rate(s): Municipal</t>
  </si>
  <si>
    <t>Tax Rate: Homestead</t>
  </si>
  <si>
    <t>Tax Rate: Non-Homestead</t>
  </si>
  <si>
    <t>Annual Tax Rates:</t>
  </si>
  <si>
    <t>GRAND TOTAL:</t>
  </si>
  <si>
    <t>CHECK</t>
  </si>
  <si>
    <t>INCREMENT CHECK</t>
  </si>
  <si>
    <t>TOTAL CHECK</t>
  </si>
  <si>
    <t>CHECK FROM 5N</t>
  </si>
  <si>
    <t>B2</t>
  </si>
  <si>
    <t>B3</t>
  </si>
  <si>
    <t>B4</t>
  </si>
  <si>
    <t>Enter the calendar year that the TIF District was created.</t>
  </si>
  <si>
    <t>Enter the calendar year during which this TIF District application is filed with VEPC.</t>
  </si>
  <si>
    <t>WORKSHEET 2: SHARE OF INCREMENT</t>
  </si>
  <si>
    <t>Proposed Education Property Tax Share Proposed (must be 70% or lower)</t>
  </si>
  <si>
    <t>Enter the share of the annual education property tax revenue increment the municipality proposes to service TIF debt. Must be 70% or lower.</t>
  </si>
  <si>
    <t>Enter the share of the annual municipal property tax increment pledged by municipal legislative body to the TIF debt. Must be 85% or higher.</t>
  </si>
  <si>
    <t>Note that the share entered will automatically determine the revenue levels in Worksheet 5N and 5O.</t>
  </si>
  <si>
    <t>WORKSHEET 3: TOWNWIDE COMPARISON</t>
  </si>
  <si>
    <t>Enter required data for the entire municipality as follows:</t>
  </si>
  <si>
    <t>B5</t>
  </si>
  <si>
    <t>B9</t>
  </si>
  <si>
    <t>B10</t>
  </si>
  <si>
    <t>B11</t>
  </si>
  <si>
    <t>The TIF District data will autofill when Worksheet 5H is completed.</t>
  </si>
  <si>
    <t>For each year, enter the total general operating budget in column D.</t>
  </si>
  <si>
    <t>Enter the names of any other budgetary funds or accounts of the municipality that are tracked separate from the General Budget.</t>
  </si>
  <si>
    <t>For each year, enter the annual budget amounts for those funds or accounts.</t>
  </si>
  <si>
    <t>WORKSHEET 4C: Capital Budget Summary</t>
  </si>
  <si>
    <t>The capital budget column will autofill when Worksheet 4C is completed.</t>
  </si>
  <si>
    <t xml:space="preserve">For each year, enter the total capital budget amount. If the municipality does not utilize a Capital Budget, enter 0 (zeroes) </t>
  </si>
  <si>
    <t>WORKSHEET 4D: Debt Summary</t>
  </si>
  <si>
    <t xml:space="preserve">
TIF DISTRICT APPLICATION
YEAR CREATED AND YEAR OF INITIAL TIF DEBT</t>
  </si>
  <si>
    <t>For each year, enter the total annual municipal bond debt serice. If none, enter 0 (zero)</t>
  </si>
  <si>
    <t>For each year, enter annual school bond debt service. If none, enter 0 (zero)</t>
  </si>
  <si>
    <t>Enter a title for other annual debt service, bond or otherwise, for any debt of the municipality, whether approved by voters or not. If none, enter N/A.</t>
  </si>
  <si>
    <t>For each year, enter annual amount paid for each debt entered in Row 2. If none, enter o (Zero).</t>
  </si>
  <si>
    <t>Enter the date this form completed and ready for certification.</t>
  </si>
  <si>
    <t>Check:</t>
  </si>
  <si>
    <t>Code</t>
  </si>
  <si>
    <t>Purpose</t>
  </si>
  <si>
    <t>Impact on TIF</t>
  </si>
  <si>
    <t>S, V, or A</t>
  </si>
  <si>
    <t>M or Ed</t>
  </si>
  <si>
    <t>R or PP</t>
  </si>
  <si>
    <t>TITLE</t>
  </si>
  <si>
    <t>SECTION</t>
  </si>
  <si>
    <t>SUBSECTION</t>
  </si>
  <si>
    <t>Taxable value listed as 0</t>
  </si>
  <si>
    <t>S</t>
  </si>
  <si>
    <t>M</t>
  </si>
  <si>
    <t>Both</t>
  </si>
  <si>
    <t>Statutory</t>
  </si>
  <si>
    <t>V</t>
  </si>
  <si>
    <t>Voted</t>
  </si>
  <si>
    <t>None</t>
  </si>
  <si>
    <t>R</t>
  </si>
  <si>
    <t>A</t>
  </si>
  <si>
    <t>Approved by a pulic body</t>
  </si>
  <si>
    <t>Municipal Property Tax</t>
  </si>
  <si>
    <t>Ed</t>
  </si>
  <si>
    <t>State Education Property Tax</t>
  </si>
  <si>
    <t>Real Property; estate</t>
  </si>
  <si>
    <t>PP</t>
  </si>
  <si>
    <t>Personal Property</t>
  </si>
  <si>
    <t>Up to $10k in appraised value for residence of veteran or widow(er); municipality may increase exemption to $40k by local vote</t>
  </si>
  <si>
    <t>Reduces assessed value by $10k or $40k</t>
  </si>
  <si>
    <t>Plant generating electricity from solar power if exempt under chapter 215; expires 1/1/2023</t>
  </si>
  <si>
    <t>Exemptions or stabilizations in town charter or voted before 7/1/1997</t>
  </si>
  <si>
    <t>Taxable value reduced or listed as 0, depending on language of exemption/stabilization</t>
  </si>
  <si>
    <t>5404a(a)</t>
  </si>
  <si>
    <t>1A</t>
  </si>
  <si>
    <t>Property sold/transferred by NW Power Co along Deerfield River</t>
  </si>
  <si>
    <t>1B</t>
  </si>
  <si>
    <t>Economic development, commercial, industrial stabilizations approved by municipality after 7-1-1997 and approved by VEPC</t>
  </si>
  <si>
    <t>Depends on terms of stabilization agreement</t>
  </si>
  <si>
    <t>Stabilization agreements related to affordable housing approved by Commissioner of Taxes</t>
  </si>
  <si>
    <t>Exemptions for nonprofit volunteer fire, rescue, ambulance voted by town or in charter</t>
  </si>
  <si>
    <t>Municiple property located in another municipality with exemption voted by host municipality and used for specific purposes</t>
  </si>
  <si>
    <t>Assessed value reduced for Education grand list</t>
  </si>
  <si>
    <t>Property owned by pious, charitable, or nonprofits with exemptions voted after 7-1-1997</t>
  </si>
  <si>
    <t>Taxable value listed as 0 for municipal and assesed value for Ed</t>
  </si>
  <si>
    <t>5404a (c )</t>
  </si>
  <si>
    <t>Stabilizations after 1-7-1997 for ag property, forest land, open space, alternate energy generation</t>
  </si>
  <si>
    <t>5404a(c )</t>
  </si>
  <si>
    <t>Stabilizations/exemptions for commercial/industrial  after 7-1-1997, and NOT approved by VEPC (municipality must make up difference to Education Fund)</t>
  </si>
  <si>
    <t>Taxable for municipal depends on agreement/exemption; Taxable same as assessed for Ed, unless municipality enters into local agreemnt for Ed; then municipality is responsible for Ed portion</t>
  </si>
  <si>
    <t>STATUTORY PROPERTY TAX EXEMPTIONS</t>
  </si>
  <si>
    <t>WORKSHEET 5H: All Parcels in TIF District</t>
  </si>
  <si>
    <t>WORKSHEET 5I: Infrastructure Projects</t>
  </si>
  <si>
    <t>Enter a construction cost contingency percentage (added cost to cover contingencies).</t>
  </si>
  <si>
    <t xml:space="preserve">Enter a percentage by which you expect construction costs to increase anually (increase each year, not total increase).  </t>
  </si>
  <si>
    <t>Identify "Other"</t>
  </si>
  <si>
    <t>Infrastructure Type</t>
  </si>
  <si>
    <t>Reconstruction/Rehabilitation</t>
  </si>
  <si>
    <t>New Construction</t>
  </si>
  <si>
    <t>If more rows are required in any worksheet, insert additional rows before the last row shown.</t>
  </si>
  <si>
    <t>WORKSHEET 5J: Infrastructure Impact and Nexus Information</t>
  </si>
  <si>
    <r>
      <rPr>
        <b/>
        <sz val="11"/>
        <color indexed="8"/>
        <rFont val="Calibri"/>
        <family val="2"/>
      </rPr>
      <t>Column B</t>
    </r>
    <r>
      <rPr>
        <sz val="11"/>
        <color theme="1"/>
        <rFont val="Calibri"/>
        <family val="2"/>
        <scheme val="minor"/>
      </rPr>
      <t>:</t>
    </r>
  </si>
  <si>
    <t xml:space="preserve"> Using the Dropdown arrows provided, select the location of the project in relation to the TIF District using the following abbreviations: </t>
  </si>
  <si>
    <t>Provide a brief project description including scope.</t>
  </si>
  <si>
    <t>Using the Dropdown arrow provided, chose from the following descriptors to decribe the impact of the infrastructure project on the overall purpose, the desired outcome; and the goals of the TIF District:</t>
  </si>
  <si>
    <r>
      <t xml:space="preserve">The Impact of this infrastructure project is </t>
    </r>
    <r>
      <rPr>
        <b/>
        <sz val="11"/>
        <color indexed="8"/>
        <rFont val="Calibri"/>
        <family val="2"/>
      </rPr>
      <t>Direct, Indirect</t>
    </r>
    <r>
      <rPr>
        <sz val="11"/>
        <color theme="1"/>
        <rFont val="Calibri"/>
        <family val="2"/>
        <scheme val="minor"/>
      </rPr>
      <t xml:space="preserve">, or there is no impact - </t>
    </r>
    <r>
      <rPr>
        <b/>
        <sz val="11"/>
        <color indexed="8"/>
        <rFont val="Calibri"/>
        <family val="2"/>
      </rPr>
      <t>None</t>
    </r>
  </si>
  <si>
    <r>
      <t xml:space="preserve">Describe the nexus </t>
    </r>
    <r>
      <rPr>
        <b/>
        <sz val="11"/>
        <color indexed="8"/>
        <rFont val="Calibri"/>
        <family val="2"/>
      </rPr>
      <t xml:space="preserve">between this infrastructure project and </t>
    </r>
    <r>
      <rPr>
        <b/>
        <u/>
        <sz val="11"/>
        <color indexed="8"/>
        <rFont val="Calibri"/>
        <family val="2"/>
      </rPr>
      <t>each</t>
    </r>
    <r>
      <rPr>
        <b/>
        <sz val="11"/>
        <color indexed="8"/>
        <rFont val="Calibri"/>
        <family val="2"/>
      </rPr>
      <t xml:space="preserve"> real property development project that it will impact.</t>
    </r>
    <r>
      <rPr>
        <sz val="11"/>
        <color theme="1"/>
        <rFont val="Calibri"/>
        <family val="2"/>
        <scheme val="minor"/>
      </rPr>
      <t xml:space="preserve"> Provide the name of the real property development project (as listed in Worksheet 5K), how it will be impacted, and give an indication of the impact of the infrastrcuture </t>
    </r>
    <r>
      <rPr>
        <b/>
        <sz val="11"/>
        <color indexed="8"/>
        <rFont val="Calibri"/>
        <family val="2"/>
      </rPr>
      <t>on the real property development project</t>
    </r>
    <r>
      <rPr>
        <sz val="11"/>
        <color theme="1"/>
        <rFont val="Calibri"/>
        <family val="2"/>
        <scheme val="minor"/>
      </rPr>
      <t xml:space="preserve"> by using the following descriptor abbreviations:</t>
    </r>
  </si>
  <si>
    <r>
      <t>The impact on the real property project  is Direct (</t>
    </r>
    <r>
      <rPr>
        <b/>
        <sz val="10"/>
        <color indexed="8"/>
        <rFont val="Calibri"/>
        <family val="2"/>
      </rPr>
      <t>D</t>
    </r>
    <r>
      <rPr>
        <sz val="10"/>
        <color indexed="8"/>
        <rFont val="Calibri"/>
        <family val="2"/>
      </rPr>
      <t>), Indirect (</t>
    </r>
    <r>
      <rPr>
        <b/>
        <sz val="10"/>
        <color indexed="8"/>
        <rFont val="Calibri"/>
        <family val="2"/>
      </rPr>
      <t>I</t>
    </r>
    <r>
      <rPr>
        <sz val="10"/>
        <color indexed="8"/>
        <rFont val="Calibri"/>
        <family val="2"/>
      </rPr>
      <t>), or there is no impact - None (</t>
    </r>
    <r>
      <rPr>
        <b/>
        <sz val="10"/>
        <color indexed="8"/>
        <rFont val="Calibri"/>
        <family val="2"/>
      </rPr>
      <t>N</t>
    </r>
    <r>
      <rPr>
        <sz val="10"/>
        <color indexed="8"/>
        <rFont val="Calibri"/>
        <family val="2"/>
      </rPr>
      <t>)</t>
    </r>
  </si>
  <si>
    <t xml:space="preserve">List any studies, anaysis, or reports on the need for this infrastructure project (land-use, transportation, etc.) and indicate if the report is attached to the application (and list on Form 8) or provide a URL here (and on Form 8) if the entire report is available online. </t>
  </si>
  <si>
    <t xml:space="preserve">List any studies, anaysis, or reports that support the proportionality the municipality has proposed (in Worksheet 5I, Column X) for this infrastructure project (i.e. water flow, waste flows, traffic studies, etc.) and indicate if the report is attached to the application (and listed on Form 8) or provide a URL here (and on Form 8) if the entire report is available online. </t>
  </si>
  <si>
    <t>Provide an explanation for the proportionalities the municipality is proposing for this infrastructure project as indicated on Worksheet 5I and supported by the evidence cited in Column I of this Worksheet.</t>
  </si>
  <si>
    <t xml:space="preserve">Describe any additional sources of revenue (other than the TIF increment) the municipality has secured or will secure, or has enacted or will enact, that will pay the non-TIF proportion of the infrastructure costs as indicated in Worksheet 5I for all Proportionality Levels. These could include Federal earmarks or set asides, Federal or State grants, or fees imposed by the municipality. Also describe the status of these funds. Do not include loans or other debt that will have to be paid back with TIF revenue.  </t>
  </si>
  <si>
    <t>WORKSHEET 5K: Real Property Developments</t>
  </si>
  <si>
    <t>Enter the SPAN number for the property(ies)/parcel(s) to be developed/redeveloped</t>
  </si>
  <si>
    <t>Enter the physical address(es) of the project, or, if a physical address does not apply, a location description.</t>
  </si>
  <si>
    <t>From the current municipal zoning district map, enter the zone for the location of the project.</t>
  </si>
  <si>
    <t>Enter a brief description of the real property develoment project (include size, what will be developed, number and type of units, expected use, etc.)</t>
  </si>
  <si>
    <r>
      <t>Using the Dropdown arrow provided, chose a characterization of project indicating whether this is a known plan ("</t>
    </r>
    <r>
      <rPr>
        <b/>
        <sz val="11"/>
        <color indexed="8"/>
        <rFont val="Calibri"/>
        <family val="2"/>
      </rPr>
      <t>Known</t>
    </r>
    <r>
      <rPr>
        <sz val="11"/>
        <color theme="1"/>
        <rFont val="Calibri"/>
        <family val="2"/>
        <scheme val="minor"/>
      </rPr>
      <t>") because plans are in place and permits are in place or in process, etc., or the projections in Table 5L are build out projections based on current allowed land use ("</t>
    </r>
    <r>
      <rPr>
        <b/>
        <sz val="11"/>
        <color indexed="8"/>
        <rFont val="Calibri"/>
        <family val="2"/>
      </rPr>
      <t>Current-</t>
    </r>
    <r>
      <rPr>
        <sz val="11"/>
        <color theme="1"/>
        <rFont val="Calibri"/>
        <family val="2"/>
        <scheme val="minor"/>
      </rPr>
      <t>") or future allowed land use ("</t>
    </r>
    <r>
      <rPr>
        <b/>
        <sz val="11"/>
        <color indexed="8"/>
        <rFont val="Calibri"/>
        <family val="2"/>
      </rPr>
      <t>Future-</t>
    </r>
    <r>
      <rPr>
        <sz val="11"/>
        <color theme="1"/>
        <rFont val="Calibri"/>
        <family val="2"/>
        <scheme val="minor"/>
      </rPr>
      <t>") and indicate the current or future allowed land use (i.e. "Current -Residential" or "Future-Commerical"). Use of "Future-" indicates that the municipality plans to change the exisitng land use zoning before the implementation of the TIF, which should be explained in the TIF Overview (Attachment 5E).</t>
    </r>
  </si>
  <si>
    <t>Enter a brief description of the status of construction, permitting, etc. and any comments regarding why the project has not proceeded to date.</t>
  </si>
  <si>
    <t>Summarize the findings of any studies, analysis, or reports on the need for this real property development project or impact of such a project (i.e housing needs study; land-use study, etc.) and indicate if the report is attached (and listed on Form 8) or give URL (and list on Form 8) if it is available on the Internet.</t>
  </si>
  <si>
    <t>List the public infrastructure projects that will impact this real property development project, describe the impact and why the development would not occur without the infrastructure projects.</t>
  </si>
  <si>
    <t>WORKSHEET 5L: Real Property Incremental Values</t>
  </si>
  <si>
    <t>Will auto-populate based on data you entered on Table 5K, listing the same projects</t>
  </si>
  <si>
    <t>Enter the year during which construction of the real property development/redevelopment is estimated to commence.</t>
  </si>
  <si>
    <t>Enter the baseline taxable value(s) for the parcel(s) to be developed.  Should match the value(s) entered on Worksheet 5H for the parcel(s) involved in the development project.</t>
  </si>
  <si>
    <t>Enter the estimated taxable value of the property after the real property development/redevelopment is completed.</t>
  </si>
  <si>
    <r>
      <t>Using the Dropdown arrow provided, chose a land use code from the following: Residential Homestead("</t>
    </r>
    <r>
      <rPr>
        <b/>
        <sz val="11"/>
        <color indexed="8"/>
        <rFont val="Calibri"/>
        <family val="2"/>
      </rPr>
      <t>RH</t>
    </r>
    <r>
      <rPr>
        <sz val="11"/>
        <color theme="1"/>
        <rFont val="Calibri"/>
        <family val="2"/>
        <scheme val="minor"/>
      </rPr>
      <t>"), Residential Non-Homestead ("</t>
    </r>
    <r>
      <rPr>
        <b/>
        <sz val="11"/>
        <color indexed="8"/>
        <rFont val="Calibri"/>
        <family val="2"/>
      </rPr>
      <t>RN</t>
    </r>
    <r>
      <rPr>
        <sz val="11"/>
        <color theme="1"/>
        <rFont val="Calibri"/>
        <family val="2"/>
        <scheme val="minor"/>
      </rPr>
      <t>") (i.e. rental apartments), Commercial ("</t>
    </r>
    <r>
      <rPr>
        <b/>
        <sz val="11"/>
        <color indexed="8"/>
        <rFont val="Calibri"/>
        <family val="2"/>
      </rPr>
      <t>C</t>
    </r>
    <r>
      <rPr>
        <sz val="11"/>
        <color theme="1"/>
        <rFont val="Calibri"/>
        <family val="2"/>
        <scheme val="minor"/>
      </rPr>
      <t>"), Industrial ("</t>
    </r>
    <r>
      <rPr>
        <b/>
        <sz val="11"/>
        <color indexed="8"/>
        <rFont val="Calibri"/>
        <family val="2"/>
      </rPr>
      <t>I</t>
    </r>
    <r>
      <rPr>
        <sz val="11"/>
        <color theme="1"/>
        <rFont val="Calibri"/>
        <family val="2"/>
        <scheme val="minor"/>
      </rPr>
      <t>"). If mixed, enter the mix (i.e. RN,C)</t>
    </r>
  </si>
  <si>
    <t>RN</t>
  </si>
  <si>
    <r>
      <t xml:space="preserve">Enter the percentage of the incremental construction/development/redevelopment value that will be charged the </t>
    </r>
    <r>
      <rPr>
        <b/>
        <sz val="11"/>
        <color indexed="8"/>
        <rFont val="Calibri"/>
        <family val="2"/>
      </rPr>
      <t xml:space="preserve">Non-Homestead </t>
    </r>
    <r>
      <rPr>
        <sz val="11"/>
        <color theme="1"/>
        <rFont val="Calibri"/>
        <family val="2"/>
        <scheme val="minor"/>
      </rPr>
      <t xml:space="preserve">Property Tax Rate </t>
    </r>
  </si>
  <si>
    <t>Will auto-calculate based on the incremental value calculated in Column I and the percentages you enter in Columns K and L.</t>
  </si>
  <si>
    <r>
      <t xml:space="preserve">Enter the percentage of the incremental construction/development/redevelopment value that will be charged the </t>
    </r>
    <r>
      <rPr>
        <b/>
        <sz val="11"/>
        <color indexed="8"/>
        <rFont val="Calibri"/>
        <family val="2"/>
      </rPr>
      <t>Homestead</t>
    </r>
    <r>
      <rPr>
        <sz val="11"/>
        <color theme="1"/>
        <rFont val="Calibri"/>
        <family val="2"/>
        <scheme val="minor"/>
      </rPr>
      <t xml:space="preserve"> Property Tax Rate.</t>
    </r>
  </si>
  <si>
    <t>Column M:</t>
  </si>
  <si>
    <t>Total of
K and L 
(Should be 100%)</t>
  </si>
  <si>
    <t>WORKSHEET 5M: Projected Total Incremental TIF Revenues</t>
  </si>
  <si>
    <t>Will auto-populate based on the data entered and calculated on Worksheet 5L</t>
  </si>
  <si>
    <t>Will auto-populate based on the year you entered on Worksheet 1</t>
  </si>
  <si>
    <t>Will auto-populate based on the year you entered on Worksheet 1.</t>
  </si>
  <si>
    <t>Will auto-populate based on the increment share data you entered on Worksheet 2.</t>
  </si>
  <si>
    <t>WORKSHEET 5O: ALL REVENUE SOURCES BY YEAR</t>
  </si>
  <si>
    <t>WORKSHEET 5P: SUMMARY OF ANNUAL DEBT</t>
  </si>
  <si>
    <t>All debt, regardless of the type, must be approved by a public vote before the debt is incurred.</t>
  </si>
  <si>
    <t>Enter name(s) of infrastructure project or projects for which debt will be incurred</t>
  </si>
  <si>
    <t>Enter type of debt instrument to be utilized.</t>
  </si>
  <si>
    <t>Enter amount of debt principal.</t>
  </si>
  <si>
    <t xml:space="preserve">Enter year debt is expected to be incurred. Incurred means execution of debt instrument. May not be the same year as vote. </t>
  </si>
  <si>
    <t xml:space="preserve">For example, vote could occur in November but the debt would not be executed (incurred) until April of the next year. </t>
  </si>
  <si>
    <t>Enter estimated interest rate for this debt instrument.</t>
  </si>
  <si>
    <t>Enter expected term of financing expressed as the number of years.</t>
  </si>
  <si>
    <t>WORKSHEET 5Q: DEBT SCHEDULE</t>
  </si>
  <si>
    <t>Entire Worksheet will auto-calculate based on the data entered in Worksheet 5P. Check veracity of data and report any issues to VEPC.</t>
  </si>
  <si>
    <t>WORKSHEET 5R: CASH FLOW</t>
  </si>
  <si>
    <t>WORKSHEET 5S: RELATED COSTS</t>
  </si>
  <si>
    <t>As Needed</t>
  </si>
  <si>
    <t>In Columns A though D enter information regarding related costs incurred or expected to be incurred by the municipality which the municipality will repay utilizing incremental property taxes generated by the TIF District, as follows:</t>
  </si>
  <si>
    <r>
      <rPr>
        <b/>
        <sz val="11"/>
        <color theme="1"/>
        <rFont val="Calibri"/>
        <family val="2"/>
        <scheme val="minor"/>
      </rPr>
      <t>NOTE: Related costs must be approved by voters. See instructions for more detail and definition of related costs.</t>
    </r>
    <r>
      <rPr>
        <sz val="11"/>
        <color theme="1"/>
        <rFont val="Calibri"/>
        <family val="2"/>
        <scheme val="minor"/>
      </rPr>
      <t xml:space="preserve"> </t>
    </r>
  </si>
  <si>
    <t>Name of related cost.</t>
  </si>
  <si>
    <t>Description of the related cost.</t>
  </si>
  <si>
    <t>Amount of related cost.</t>
  </si>
  <si>
    <t>Year cost expected to be incurred.</t>
  </si>
  <si>
    <t>WORKSHEET 7C: HOUSING DATA (Only Required if addressing Project Criteria 2: Affordable Housing)</t>
  </si>
  <si>
    <t>Provide data on current housing stock within the TIF District:</t>
  </si>
  <si>
    <t>A10-13:</t>
  </si>
  <si>
    <t>Fill in any other housing type not already listed.</t>
  </si>
  <si>
    <t>B3-13:</t>
  </si>
  <si>
    <t>C3-13</t>
  </si>
  <si>
    <t>Enter the average market value per unit for any owner-occupied housing within the TIF District.</t>
  </si>
  <si>
    <t>D3-13</t>
  </si>
  <si>
    <t>Enter the total number of units for each type of housing that currently exists within the TIF District.</t>
  </si>
  <si>
    <t>Enter information and data for housing to be developed/rehabilitated, as follows:</t>
  </si>
  <si>
    <t>Enter the type of project and type of housing. (i.e. New development of 12 single-family homes; Rehabilitation of 8 rental units)</t>
  </si>
  <si>
    <t>Enter the projected rent (including utilities) of any rental units to be developed or rehabilitated.</t>
  </si>
  <si>
    <t>Enter average rental cost per unit for any rental housing in the TIF District</t>
  </si>
  <si>
    <t>Enter the projected average cost (including principal, interest, taxes and insurance, and condominium fees) of any owner occupied units listed.</t>
  </si>
  <si>
    <t>Be sure to refer to the application instructions for important information, terms, and definitions that impact the information and data you are entering in this workbook.</t>
  </si>
  <si>
    <t>GENERAL WORKSHEET INSTRUCTIONS:</t>
  </si>
  <si>
    <t>Enter the names of the housing developments expected within the TIF District. Project should also be listed in Worksheet 5K.</t>
  </si>
  <si>
    <t>Enter number of units projected for project. (If project will have more than one type of housing, use a line for each type)</t>
  </si>
  <si>
    <t>Enter information regarding affordability for these units (i.e. 20% of units will be available at rates considered affordable for this municipality; 10% of units will be Section 8 Housing, etc).</t>
  </si>
  <si>
    <t>WORKSHEET 7K: BUSINESS AND EMPLOYMENT WITHIN TIF DISTRICT (REQUIRED FROM ALL APPLICANTS)</t>
  </si>
  <si>
    <t xml:space="preserve">Due to reporting requirements in statute (32 VSA §5404a(i)), all applicants must provide business and employment data as of the TIF District creation date to serve as a baseline for tracking employment growth in the District. </t>
  </si>
  <si>
    <t xml:space="preserve">Enter information and data for all businesses within the TIF District, as follows: </t>
  </si>
  <si>
    <t>Enter addresses of businesses.</t>
  </si>
  <si>
    <t>Enter names of businesses.</t>
  </si>
  <si>
    <t>Enter estimated total employment of businesses.</t>
  </si>
  <si>
    <t>Enter total full-time employment of businesses.</t>
  </si>
  <si>
    <t xml:space="preserve">Enter average wage of full-time employees. </t>
  </si>
  <si>
    <t>Tabs that are orange are entirely auto-filled by data enetered in previous worksheets. No data needs to be entered on these worksheets, but you should check the data.</t>
  </si>
  <si>
    <r>
      <t>If you are unsure of the definition of a term used herein, consult section 300 of the</t>
    </r>
    <r>
      <rPr>
        <u/>
        <sz val="11"/>
        <color theme="3" tint="0.59999389629810485"/>
        <rFont val="Calibri"/>
        <family val="2"/>
        <scheme val="minor"/>
      </rPr>
      <t xml:space="preserve"> </t>
    </r>
    <r>
      <rPr>
        <u/>
        <sz val="11"/>
        <color rgb="FF00B0F0"/>
        <rFont val="Calibri"/>
        <family val="2"/>
        <scheme val="minor"/>
      </rPr>
      <t>TIF District Rule</t>
    </r>
    <r>
      <rPr>
        <sz val="11"/>
        <color theme="1"/>
        <rFont val="Calibri"/>
        <family val="2"/>
        <scheme val="minor"/>
      </rPr>
      <t>. If the rule does not define the term, contact VEPC.</t>
    </r>
  </si>
  <si>
    <t xml:space="preserve">Enter the calendar year during which the municipality expects to incur initial TIF District debt. Note that incurring debt is not the same as a public vote on the debt. Debt is incurred when the debt instrument is executed (loan document signed by select board; bond floated, etc.)  </t>
  </si>
  <si>
    <t>Name will auto-populate data entered in Worksheet 5I, Column A</t>
  </si>
  <si>
    <r>
      <t xml:space="preserve"> If you chose "Partially Within" the TIF Distirct (PW) in column B, enter the approximate percentage that is located </t>
    </r>
    <r>
      <rPr>
        <b/>
        <i/>
        <sz val="11"/>
        <color theme="1"/>
        <rFont val="Calibri"/>
        <family val="2"/>
        <scheme val="minor"/>
      </rPr>
      <t>within</t>
    </r>
    <r>
      <rPr>
        <sz val="11"/>
        <color theme="1"/>
        <rFont val="Calibri"/>
        <family val="2"/>
        <scheme val="minor"/>
      </rPr>
      <t xml:space="preserve"> the District</t>
    </r>
  </si>
  <si>
    <t>Columns B, C, 
and D:</t>
  </si>
  <si>
    <t>Will auto-calculate H minus F.</t>
  </si>
  <si>
    <t xml:space="preserve">However, note that worksheet will not be complete until Worksheet 5S is completed. Enter data in Worksheet 5S and then check veracity of data calculated in this Worksheet. Report any issues to VEPC. </t>
  </si>
  <si>
    <t>For some tabs print size is set to 11X17. If you print pages and want a smaller size, you must adjust.</t>
  </si>
  <si>
    <t>Acquistion/Demolition</t>
  </si>
  <si>
    <t>Brownfield</t>
  </si>
  <si>
    <t>Public Facility/Amenity</t>
  </si>
  <si>
    <t>Site Preparation</t>
  </si>
  <si>
    <t>Streetscape</t>
  </si>
  <si>
    <t>Stormwater</t>
  </si>
  <si>
    <t>Utilities</t>
  </si>
  <si>
    <t>Other</t>
  </si>
  <si>
    <t>For Drop Down in Column B</t>
  </si>
  <si>
    <t>Drop Downs for Column B</t>
  </si>
  <si>
    <t>CW</t>
  </si>
  <si>
    <t>Column E1</t>
  </si>
  <si>
    <t>Column E2</t>
  </si>
  <si>
    <t>Column E3</t>
  </si>
  <si>
    <t>Somewhat Essential</t>
  </si>
  <si>
    <t>Not Essential</t>
  </si>
  <si>
    <t>Minor</t>
  </si>
  <si>
    <t>Drop Downs for Column F</t>
  </si>
  <si>
    <t>Current-Residential</t>
  </si>
  <si>
    <t>Current-Commercial</t>
  </si>
  <si>
    <t>Current Industrial</t>
  </si>
  <si>
    <t>Current-Other</t>
  </si>
  <si>
    <t>Future-Residential</t>
  </si>
  <si>
    <t>Future-Industrial</t>
  </si>
  <si>
    <t>Future-Commercial</t>
  </si>
  <si>
    <t>Future-Other</t>
  </si>
  <si>
    <t>Drop Downs for Column J</t>
  </si>
  <si>
    <t>I</t>
  </si>
  <si>
    <t>RH-RN</t>
  </si>
  <si>
    <t>RH-C</t>
  </si>
  <si>
    <t>RH-I</t>
  </si>
  <si>
    <t>RN-C</t>
  </si>
  <si>
    <t>RN-1</t>
  </si>
  <si>
    <t>C-1</t>
  </si>
  <si>
    <t>4B - Municipal Budget</t>
  </si>
  <si>
    <t>WORKSHEET 4B: Municipal Budget Summary</t>
  </si>
  <si>
    <t>Municipal Debt</t>
  </si>
  <si>
    <t>5H-Parcels in District</t>
  </si>
  <si>
    <t>Infrastructure Impact &amp; Nexus</t>
  </si>
  <si>
    <t>Real Property Incremental Value</t>
  </si>
  <si>
    <t>Annual TIF Revenue</t>
  </si>
  <si>
    <t>A-J 7-26</t>
  </si>
  <si>
    <t>All Revenue Sources by Year</t>
  </si>
  <si>
    <t>Summary of Annual Debt</t>
  </si>
  <si>
    <t>Debt Service Schedule</t>
  </si>
  <si>
    <t>Cash Flow</t>
  </si>
  <si>
    <t>Related Costs</t>
  </si>
  <si>
    <t>Businesses and Employment</t>
  </si>
  <si>
    <t>Date:</t>
  </si>
  <si>
    <t>(Municipality)</t>
  </si>
  <si>
    <t>B1</t>
  </si>
  <si>
    <t>B6</t>
  </si>
  <si>
    <t>D6-16</t>
  </si>
  <si>
    <t>F5, G5, H5</t>
  </si>
  <si>
    <t>F, G, H, 6-16</t>
  </si>
  <si>
    <t>C 5-15</t>
  </si>
  <si>
    <t>D 5-15</t>
  </si>
  <si>
    <t>E 5-15</t>
  </si>
  <si>
    <t>F, G, H, I,  4</t>
  </si>
  <si>
    <t>F, G, H, I,  5-15</t>
  </si>
  <si>
    <t>C20</t>
  </si>
  <si>
    <t>E28</t>
  </si>
  <si>
    <t>A-N, 29 on</t>
  </si>
  <si>
    <t>H5</t>
  </si>
  <si>
    <t xml:space="preserve">A-V, 10 on </t>
  </si>
  <si>
    <t>A-I, 6 on</t>
  </si>
  <si>
    <t xml:space="preserve">A-K, 17 on </t>
  </si>
  <si>
    <t>A-N, 10 on</t>
  </si>
  <si>
    <t>O5</t>
  </si>
  <si>
    <t>Q5</t>
  </si>
  <si>
    <t>R5</t>
  </si>
  <si>
    <t>S5</t>
  </si>
  <si>
    <t>U-BM, 6</t>
  </si>
  <si>
    <t>U-BM, 10 on</t>
  </si>
  <si>
    <t>A6</t>
  </si>
  <si>
    <t>D, E 8-28</t>
  </si>
  <si>
    <t>F, G 8-28</t>
  </si>
  <si>
    <t>7-24</t>
  </si>
  <si>
    <t>A-D, 8 on</t>
  </si>
  <si>
    <t>B-D, 5-15</t>
  </si>
  <si>
    <t>A-F, 20-34</t>
  </si>
  <si>
    <t>A-E, 7 on</t>
  </si>
  <si>
    <t>Use the linksin Column A and at the top of each Worksheet to move back and forth from the worksheet and these instructions. Or, print out these instructions.</t>
  </si>
  <si>
    <t>Enter the municipality name.</t>
  </si>
  <si>
    <t>Enter the date (when workbook is completed, update this date)</t>
  </si>
  <si>
    <t>Municipality:</t>
  </si>
  <si>
    <t>K5</t>
  </si>
  <si>
    <t>A-N, 9 on</t>
  </si>
  <si>
    <t>Starting with Row 9 (after samples), insert the following information and data:</t>
  </si>
  <si>
    <t>Starting with Row 6 (after samples), enter the following information and data reagrding expected private development:</t>
  </si>
  <si>
    <t xml:space="preserve">Starting with Row 17 (after examples), enter the following: </t>
  </si>
  <si>
    <t>Starting on Row 10, using information modeled on the samples, enter:</t>
  </si>
  <si>
    <t>Starting on Row 29, for every parcel within the TIF District boundaries, enter:</t>
  </si>
  <si>
    <t>F to I, 3</t>
  </si>
  <si>
    <t>Tax Rates for Year TIF District Created</t>
  </si>
  <si>
    <t>Municipal</t>
  </si>
  <si>
    <t>Education- Homestead</t>
  </si>
  <si>
    <t>Education- Non-Residential</t>
  </si>
  <si>
    <t>Estimated Incremental Value  -Non-Residential</t>
  </si>
  <si>
    <t>Estimated Non-Residential Tax on Incremental Value</t>
  </si>
  <si>
    <t>Will auto-populate based on the rate you entered on Worksheet 1</t>
  </si>
  <si>
    <t xml:space="preserve">Will auto-calculate based on the tax rates you entered in Worksheet 1. </t>
  </si>
  <si>
    <t xml:space="preserve">Will auto-calculate based on the tax rates enetred in worksheet 1 and the data in Columns M and N providing 20 years of estimated tax revenue increment. </t>
  </si>
  <si>
    <t>WORKSHEET 5N: Projected TIF Revenue and Share</t>
  </si>
  <si>
    <t>Projected TIF Revenue and Share</t>
  </si>
  <si>
    <t>WORKSHEET 1: YEARS AND TAX RATES</t>
  </si>
  <si>
    <t>School Property Account Number (SPAN) for the parcel.</t>
  </si>
  <si>
    <t>Parcel number of identifier, if one is used by the municipality.</t>
  </si>
  <si>
    <t>911 Address.</t>
  </si>
  <si>
    <t>Column N:</t>
  </si>
  <si>
    <t>Name(s) of property owner(s) of record.</t>
  </si>
  <si>
    <t>Acreage of the parcel.</t>
  </si>
  <si>
    <t>Municipal Taxable Value, even if it is the same as the Education Grand List Taxable Value.</t>
  </si>
  <si>
    <t>Education Grand List Taxable Value- Homestead . If the parcel is Non-Residential, enter 0 (zero)</t>
  </si>
  <si>
    <t>Education Grand List Taxable Value- Non-Residential. If the parcel is Homestead, enter 0 (zero).</t>
  </si>
  <si>
    <t>Total Education Grand list, auto-calculated total of G+H.</t>
  </si>
  <si>
    <t>Assesssed value of parcel.</t>
  </si>
  <si>
    <t>If a parcel is not taxable, enter a code from the next Tab indicating the statutory reason.</t>
  </si>
  <si>
    <t>If a parcel has no value because the value is included in the value of another parcel, enter the SPAN number for the parent parcel.</t>
  </si>
  <si>
    <t>Enter an X if any parcel included on the list is "inactive," such as parcels for which there is a parent parcel.</t>
  </si>
  <si>
    <t>Enter any notes or comments as clarification of any data entered.</t>
  </si>
  <si>
    <t xml:space="preserve">Total Taxable Value that calculates in Cell F23 is your "Municipal Original Taxable Value" and the Total Taxable Value that calculates in Cell I23 is your "Education Original Taxable Value." </t>
  </si>
  <si>
    <t>Column L-O:</t>
  </si>
  <si>
    <t>Column P-S:</t>
  </si>
  <si>
    <t>Column T-W:</t>
  </si>
  <si>
    <t>Column X:</t>
  </si>
  <si>
    <t>Name of infrastructure project.</t>
  </si>
  <si>
    <t xml:space="preserve">Using the Dropdown arrow, select a category for the type of infrastructure project from these choices: Acquistion/Demolition, Brownfield, Public Facility/Amenity, Site Preparation, Streetscape, Stormwater, Transportation, Utilities, Wastewater, Water, Other.                                                                                                                                                                                                                                                                                                                                               </t>
  </si>
  <si>
    <t>If you chose "Other" in Column B, enter type of infrastructure.</t>
  </si>
  <si>
    <t>Using the Dropdown arrow, select the type of project from these choices: New Construction, Reconstruction/rehabilitation, Combination New and Reconstruction, Additional Capacity.</t>
  </si>
  <si>
    <t>Enter project location by physical address, or if area impacted by project is beyond a single address, description of area impacted or reference to designated areas involved (i.e Entire Commercial 1 Zone).</t>
  </si>
  <si>
    <t>Enter estimated Year construction of project will commence.</t>
  </si>
  <si>
    <t>Enter estimated total infrastructure costs for project (not including contingency, soft costs, or escalation of costs due to delays) for year of application. Include total current known costs even if any portion of the costs will be bourne by another municipality, a portion will not serve the TIF District or there are other sources of revenues for the project such as state or federal grants. You will indicate the proportionality of the costs attributed to the appicant municipality, the TIF District and TIF revenue in Columns L-W.</t>
  </si>
  <si>
    <t>Will auto-calculate based on data entered in cell F3 and Column G.</t>
  </si>
  <si>
    <t>Enter estimated soft costs for project (engineering, administration, legal, etc.).</t>
  </si>
  <si>
    <t>Total current cost of project will auto-calculate based on data entered.</t>
  </si>
  <si>
    <t>Estimated total cost of project in the estimated year of construction will auto-calculate based on data entered.</t>
  </si>
  <si>
    <r>
      <t xml:space="preserve">Enter a proportion proposed by the municipality for the infrastructure project. </t>
    </r>
    <r>
      <rPr>
        <b/>
        <sz val="11"/>
        <color theme="1"/>
        <rFont val="Calibri"/>
        <family val="2"/>
        <scheme val="minor"/>
      </rPr>
      <t>Note:</t>
    </r>
    <r>
      <rPr>
        <sz val="11"/>
        <color theme="1"/>
        <rFont val="Calibri"/>
        <family val="2"/>
        <scheme val="minor"/>
      </rPr>
      <t xml:space="preserve"> VEPC will determine final proprtionality.</t>
    </r>
  </si>
  <si>
    <t>Estimated Number of Years to Complete</t>
  </si>
  <si>
    <t>Enter the number of years it will take to complete the project (enter a whole number only).</t>
  </si>
  <si>
    <t>Columns 
O and P:</t>
  </si>
  <si>
    <t>Total Debt Service</t>
  </si>
  <si>
    <t>Total Interest</t>
  </si>
  <si>
    <t>Debt Service Each Payment</t>
  </si>
  <si>
    <t>Formulas used are based on monthly payments and annual interest rate. If other terms are used, the formulas will have to be adjusted.</t>
  </si>
  <si>
    <t>In Columns B through H,  enter the following for each debt instrument expected to be utilized to implement the TIF District infrastrcuture plan:</t>
  </si>
  <si>
    <t>Enter expected number of payments.</t>
  </si>
  <si>
    <t>Will auto-calculate amount of debt service for each payment.</t>
  </si>
  <si>
    <t>Will auto-calculate total interest.</t>
  </si>
  <si>
    <t>Will auto-calculate total debt service (Principal + Interest)</t>
  </si>
  <si>
    <t>2</t>
  </si>
  <si>
    <t>3</t>
  </si>
  <si>
    <t>4</t>
  </si>
  <si>
    <t>5</t>
  </si>
  <si>
    <t>6</t>
  </si>
  <si>
    <t>7</t>
  </si>
  <si>
    <t>8</t>
  </si>
  <si>
    <t>9</t>
  </si>
  <si>
    <t>10</t>
  </si>
  <si>
    <t>11</t>
  </si>
  <si>
    <t>12</t>
  </si>
  <si>
    <t>13</t>
  </si>
  <si>
    <t>14</t>
  </si>
  <si>
    <t>15</t>
  </si>
  <si>
    <t>16</t>
  </si>
  <si>
    <t>17</t>
  </si>
  <si>
    <t>18</t>
  </si>
  <si>
    <t>Base Years:
Created=Tax Rates
Incur Debt=Start Increment</t>
  </si>
  <si>
    <t>BASE YEAR</t>
  </si>
  <si>
    <r>
      <t>Enter the municipal tax rate for the grand list of April 1 of the calendar year the TIF District was created.</t>
    </r>
    <r>
      <rPr>
        <b/>
        <sz val="11"/>
        <color theme="1"/>
        <rFont val="Calibri"/>
        <family val="2"/>
        <scheme val="minor"/>
      </rPr>
      <t xml:space="preserve"> Important: </t>
    </r>
    <r>
      <rPr>
        <sz val="11"/>
        <color theme="1"/>
        <rFont val="Calibri"/>
        <family val="2"/>
        <scheme val="minor"/>
      </rPr>
      <t xml:space="preserve">Statute (24 VSA §1896(c)) requires that all property taxes assessed by the municipality be subject to the share between the TIF District debt and the intended purpose of the tax assessment. The only exception is for tax assessments levied under Chapters 76A or 87 of 24 VSA if the proceeds are used exclusively for operating expenses and not for improvements within the District.  If the municipality assesses tax rates other than the main general fund rate, such as for a library or other use, the revenues generated by that assessment must also be shared with the TIF District. When entering the current municipal tax rate in Worksheet 1, be sure to include all municipal tax rates in the rate entered. </t>
    </r>
  </si>
  <si>
    <t>Enter the Education-Homestead tax rate for the grand list of April 1 of the calendar year the TIF District was created.</t>
  </si>
  <si>
    <t>Enter the Education-Non-Residential tax rate for the grand list of April 1 of the calendar year the TIF District was created.</t>
  </si>
  <si>
    <t>VEPC will review the total revenues to be generated and determine if a lower share of the Education Property Tax increment can be authorized.</t>
  </si>
  <si>
    <t>E5</t>
  </si>
  <si>
    <t>Total Acres of municipality</t>
  </si>
  <si>
    <t>E7</t>
  </si>
  <si>
    <t xml:space="preserve">Total Assessed Value of all parcels in the municipality </t>
  </si>
  <si>
    <t>E9</t>
  </si>
  <si>
    <t>Total number of Homestead Parcels in municipality</t>
  </si>
  <si>
    <t>E10</t>
  </si>
  <si>
    <t>E11</t>
  </si>
  <si>
    <t>Total Number of Non-Residential Parcels in municipality</t>
  </si>
  <si>
    <t>E12</t>
  </si>
  <si>
    <t>E13</t>
  </si>
  <si>
    <t>Total Number of Not Taxable Parcels</t>
  </si>
  <si>
    <t>E14</t>
  </si>
  <si>
    <t>Total Assessed Value of Not Taxable Parcels</t>
  </si>
  <si>
    <r>
      <rPr>
        <b/>
        <sz val="11"/>
        <color indexed="8"/>
        <rFont val="Calibri"/>
        <family val="2"/>
      </rPr>
      <t>Column A</t>
    </r>
    <r>
      <rPr>
        <sz val="11"/>
        <color theme="1"/>
        <rFont val="Calibri"/>
        <family val="2"/>
        <scheme val="minor"/>
      </rPr>
      <t xml:space="preserve">: </t>
    </r>
  </si>
  <si>
    <t>Will auto-calculate to check that the percentages you entered in Columns K and L equal 100%. If the result is not 100%, adjust the data in Columns K and L.</t>
  </si>
  <si>
    <t>Will auto-calculate based on data entered on previous Worksheets, providing the total property tax generated and the shares going to the TIF District, Education Fund, and the municipal general fund, each year</t>
  </si>
  <si>
    <t>D, E 8</t>
  </si>
  <si>
    <t>F, G 8</t>
  </si>
  <si>
    <t>Enter the source and amount of any grant revenue expected to be received prior to the year in A6, that will be used for TIF District infrastructure.</t>
  </si>
  <si>
    <t>Enter the source and amount of any other non-TIF revenue expected to be received prior to the year in A63, that will be used for TIF District infrastructure.</t>
  </si>
  <si>
    <t xml:space="preserve">Entire Worksheet will auto-calculate based on data entered on previous Worksheets and data entered in 5S. </t>
  </si>
  <si>
    <t>Number of Payments Per Year</t>
  </si>
  <si>
    <t>Amount Each Payment</t>
  </si>
  <si>
    <t>Total Education Taxable Value of Homestead Parcels in municipality</t>
  </si>
  <si>
    <t>Total Education Taxable Value of Non-Residential Parcels in municipality</t>
  </si>
  <si>
    <t xml:space="preserve">For Worksheets 4B, 4C, and 4D, use the data for the current calendar year as the "current year" even if the fiscal year is different. For example, you are filing an </t>
  </si>
  <si>
    <t>application in 2018 ut your budget is for FY19. Enter the FY19 budget data in the line for 2018. Add a footnote to the tables indicating which fiscal year matches</t>
  </si>
  <si>
    <t>the "current year."</t>
  </si>
  <si>
    <t>Total TIF Revenue
 (from Increment)</t>
  </si>
  <si>
    <r>
      <t>Annual Surplus (</t>
    </r>
    <r>
      <rPr>
        <b/>
        <sz val="12"/>
        <color indexed="10"/>
        <rFont val="Calibri"/>
        <family val="2"/>
      </rPr>
      <t>Deficit</t>
    </r>
    <r>
      <rPr>
        <b/>
        <sz val="12"/>
        <color indexed="8"/>
        <rFont val="Calibri"/>
        <family val="2"/>
      </rPr>
      <t>)</t>
    </r>
  </si>
  <si>
    <r>
      <t>Cummulative Surplus 
(</t>
    </r>
    <r>
      <rPr>
        <b/>
        <sz val="12"/>
        <color indexed="10"/>
        <rFont val="Calibri"/>
        <family val="2"/>
      </rPr>
      <t>Deficit</t>
    </r>
    <r>
      <rPr>
        <b/>
        <sz val="12"/>
        <color indexed="8"/>
        <rFont val="Calibri"/>
        <family val="2"/>
      </rPr>
      <t>)</t>
    </r>
  </si>
  <si>
    <t>Difference:
Infrastructure Costs
 - Debt Principal</t>
  </si>
  <si>
    <t>Will auto-calculate by subtracting total debt principal from total infrastructure costs.</t>
  </si>
  <si>
    <t xml:space="preserve">Will auto-fill with Total Other Revenue from Column W, Table 5I. This number should be equal to or higher than the toal in Column L of this worksheet.  </t>
  </si>
  <si>
    <t>If it is not, you have infrastructure costs that are not covered by a source of revenue.</t>
  </si>
  <si>
    <t>Check: Other Revenue Sources</t>
  </si>
  <si>
    <t>Applicant Municipality</t>
  </si>
  <si>
    <t xml:space="preserve">TIF Proportionality- Level 1 - This section divides the total project costs calculated in Column K among the applicant municipality and any other municipalities involved. Enter in Column L the percentage representing the portion of the total project costs inColumn K  that will be paid by the applicant municipality (regardless of the source of the funds). The percentage and portion of the total project costs to be paid by other municipalities will auto-calculate in Columns N and O. </t>
  </si>
  <si>
    <t xml:space="preserve">Proportionality - Level 2: This section divides the project costs attributed to the applicant municipality in Column M between the percentage that will serve the TIF District and the percentage that will not serve the TIF District. Enter in Column P the percentage representing the portion of the project costs (regardless of source of funds) to be paid by the applicant municipality that will serve the TIF District. The percentage and portion of the project costs to be paid by the applicant municipality that will not serve the TIF District wil auto-calculate in Columns R and S. </t>
  </si>
  <si>
    <t xml:space="preserve">Proportionality - Level 3: This section divides the project costs to be paid by the applicant municipality that will serve the TIF District between the percentage that will be paid with incremental TIF District tax revenue and the percentage that will be paid with other sources of revenue. Enter in Column W the dollar amount  of the project costs that will serve the TIF District that will be paid with other revenue sources.  Examples of other revenue sources are VTANR or USDA/RD grants, brownfield grants, VTrans or Federal Highway grants, etc. You will specify the sources and amounts in Worksheet 5O.  The percentage to be paid with other revenue sources will auto-calculate in Column V and the dollar amount and percentage to be paid with incremental TIF revenue will auto-caluloate in Columns T and U. </t>
  </si>
  <si>
    <t>Should match c25</t>
  </si>
  <si>
    <t>Enter the approximate acreage of the municipal rights-of-way within the TIF District. ROW counts as a parcel and the acreage is included in the total acreage of the district.</t>
  </si>
  <si>
    <t>From NEMRC NonTax Statute Selection</t>
  </si>
  <si>
    <t>Federal/State/County</t>
  </si>
  <si>
    <t>Property owned by the State/County Government</t>
  </si>
  <si>
    <t>Veterans Organization chartered by US Congress not leased or rent. VFW American Legion</t>
  </si>
  <si>
    <t>Nonprofit organization chartered by US Congress. Little League, Boy/Girl Scouts, Red Cross, Daughters of American Revolution</t>
  </si>
  <si>
    <t>Hospitals (Charitable Uses)</t>
  </si>
  <si>
    <t>Historical Societies</t>
  </si>
  <si>
    <t>Public/Pious/Charitable Uses</t>
  </si>
  <si>
    <t>Municipally owned property in town used for public use</t>
  </si>
  <si>
    <t>Churches/Parsonages</t>
  </si>
  <si>
    <t>Libraries/Public-Private circulating</t>
  </si>
  <si>
    <t>Sorority/Fraternity</t>
  </si>
  <si>
    <t>Property acquired prior to April 1, 1941 and used by any college or university</t>
  </si>
  <si>
    <t>YMCA/YWCA</t>
  </si>
  <si>
    <t>Cemetery</t>
  </si>
  <si>
    <t>Agricultural Societies annual fairs</t>
  </si>
  <si>
    <t>Pollution abatement</t>
  </si>
  <si>
    <t>Humane Societies</t>
  </si>
  <si>
    <t>Federally Qualified Health Center (FQHC)</t>
  </si>
  <si>
    <t>Public Access to Public Waters (Greensboro; West Fairlee)</t>
  </si>
  <si>
    <t>Whey Processing</t>
  </si>
  <si>
    <t>10G</t>
  </si>
  <si>
    <t>Lands/Buildings of Railroad/Telephone Companies/Transportation Company</t>
  </si>
  <si>
    <t>Health, Recreation &amp; Fitness Org. beginning GL2016</t>
  </si>
  <si>
    <t>7A</t>
  </si>
  <si>
    <t>Qualified Skating Rinks (50% GL 15; 100% GL 16)</t>
  </si>
  <si>
    <t>7B</t>
  </si>
  <si>
    <t>Vermont Housing Finance Authority - VHFA</t>
  </si>
  <si>
    <t>VSAC</t>
  </si>
  <si>
    <t>Non profit medical service corp. or hospital service corp (BC/BS)</t>
  </si>
  <si>
    <t>4518; 4590</t>
  </si>
  <si>
    <t>Approved Air Polution Treatment Facilities</t>
  </si>
  <si>
    <t>Municipally owned property held for Urban renewal</t>
  </si>
  <si>
    <t>Consolidated water district in town with the district</t>
  </si>
  <si>
    <t>Consolidated sewer district</t>
  </si>
  <si>
    <t>Common Lands</t>
  </si>
  <si>
    <t>27A</t>
  </si>
  <si>
    <t>1-105; a2; 1322</t>
  </si>
  <si>
    <t>VT Educational and Health Bldgs Finance Agency</t>
  </si>
  <si>
    <t>Session Law/Court Decision</t>
  </si>
  <si>
    <t>Local Dev Corp PILOT</t>
  </si>
  <si>
    <t>Improvements on prior acquisitions of the land</t>
  </si>
  <si>
    <t>Real and personal property now held or owned or hereafter acquired by the UVM and State Agricultural College for education</t>
  </si>
  <si>
    <t>1-15</t>
  </si>
  <si>
    <t>Other Special Tax Exemption Codes</t>
  </si>
  <si>
    <t>B</t>
  </si>
  <si>
    <t>D</t>
  </si>
  <si>
    <t>E</t>
  </si>
  <si>
    <t>F</t>
  </si>
  <si>
    <t>G</t>
  </si>
  <si>
    <t>H</t>
  </si>
  <si>
    <t>Exemption on portion - up to 10% for qualified rental units of affordable housing</t>
  </si>
  <si>
    <t>J</t>
  </si>
  <si>
    <t>K</t>
  </si>
  <si>
    <t>L</t>
  </si>
  <si>
    <t>Education Taxable &amp; Non-Taxable Value</t>
  </si>
  <si>
    <t>This may extend beyond the 20-year period that increment is collected.</t>
  </si>
  <si>
    <t>Other Revenue Used to Pay Debt
(eg. Parking Fees)</t>
  </si>
  <si>
    <t>Other Revenue Used
to Pay Debt</t>
  </si>
  <si>
    <t>Example:</t>
  </si>
  <si>
    <t>Include all additional revenue sources which will be used to offset TIF Revenue and/or used to pay debt (eg. parking fees).</t>
  </si>
  <si>
    <t>Enter for each year the source and amount of any other non-TIF revenue expected, that will be used for TIF District infrastructure debt.</t>
  </si>
  <si>
    <t>Enter for each year the source and amount of any grant revenue or donations expected, that will be used for TIF District infrastructure to offset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</si>
</sst>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0_);\(0\)"/>
    <numFmt numFmtId="166" formatCode="0.0000%"/>
    <numFmt numFmtId="167" formatCode="_(* #,##0_);_(* \(#,##0\);_(* &quot;-&quot;??_);_(@_)"/>
    <numFmt numFmtId="168" formatCode="&quot;$&quot;#,##0.00"/>
    <numFmt numFmtId="169" formatCode="_(&quot;$&quot;* #,##0_);_(&quot;$&quot;* \(#,##0\);_(&quot;$&quot;* &quot;-&quot;??_);_(@_)"/>
    <numFmt numFmtId="170" formatCode="&quot;$&quot;#,##0.0000"/>
    <numFmt numFmtId="171" formatCode="0.0%"/>
    <numFmt numFmtId="172" formatCode="###\-###\-#####"/>
    <numFmt numFmtId="173" formatCode="_(&quot;$&quot;* #,##0.0000_);_(&quot;$&quot;* \(#,##0.0000\);_(&quot;$&quot;* &quot;-&quot;??_);_(@_)"/>
  </numFmts>
  <fonts count="43" x14ac:knownFonts="1">
    <font>
      <sz val="11"/>
      <color theme="1"/>
      <name val="Calibri"/>
      <family val="2"/>
      <scheme val="minor"/>
    </font>
    <font>
      <sz val="11"/>
      <color indexed="8"/>
      <name val="Calibri"/>
      <family val="2"/>
    </font>
    <font>
      <b/>
      <sz val="11"/>
      <color indexed="8"/>
      <name val="Calibri"/>
      <family val="2"/>
    </font>
    <font>
      <b/>
      <sz val="12"/>
      <color indexed="8"/>
      <name val="Calibri"/>
      <family val="2"/>
    </font>
    <font>
      <sz val="10"/>
      <color indexed="8"/>
      <name val="Calibri"/>
      <family val="2"/>
    </font>
    <font>
      <b/>
      <sz val="12"/>
      <color indexed="10"/>
      <name val="Calibri"/>
      <family val="2"/>
    </font>
    <font>
      <b/>
      <sz val="10"/>
      <color indexed="8"/>
      <name val="Calibri"/>
      <family val="2"/>
    </font>
    <font>
      <b/>
      <u/>
      <sz val="11"/>
      <color indexed="8"/>
      <name val="Calibri"/>
      <family val="2"/>
    </font>
    <font>
      <b/>
      <sz val="12"/>
      <color indexed="8"/>
      <name val="Helvetica"/>
      <family val="2"/>
    </font>
    <font>
      <sz val="12"/>
      <color indexed="8"/>
      <name val="Helvetica"/>
      <family val="2"/>
    </font>
    <font>
      <b/>
      <i/>
      <sz val="12"/>
      <color indexed="8"/>
      <name val="Helvetica"/>
      <family val="2"/>
    </font>
    <font>
      <sz val="12"/>
      <color indexed="8"/>
      <name val="Helvetica"/>
    </font>
    <font>
      <sz val="11"/>
      <color theme="1"/>
      <name val="Calibri"/>
      <family val="2"/>
      <scheme val="minor"/>
    </font>
    <font>
      <b/>
      <sz val="11"/>
      <color theme="1"/>
      <name val="Calibri"/>
      <family val="2"/>
      <scheme val="minor"/>
    </font>
    <font>
      <b/>
      <sz val="11"/>
      <color indexed="8"/>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2"/>
      <color indexed="8"/>
      <name val="Calibri"/>
      <family val="2"/>
      <scheme val="minor"/>
    </font>
    <font>
      <b/>
      <sz val="9"/>
      <color theme="1"/>
      <name val="Calibri"/>
      <family val="2"/>
      <scheme val="minor"/>
    </font>
    <font>
      <sz val="11"/>
      <name val="Calibri"/>
      <family val="2"/>
      <scheme val="minor"/>
    </font>
    <font>
      <sz val="12"/>
      <color theme="1"/>
      <name val="Calibri"/>
      <family val="2"/>
      <scheme val="minor"/>
    </font>
    <font>
      <sz val="12"/>
      <color theme="1"/>
      <name val="Helvetica"/>
    </font>
    <font>
      <sz val="11"/>
      <color theme="4" tint="0.79998168889431442"/>
      <name val="Calibri"/>
      <family val="2"/>
      <scheme val="minor"/>
    </font>
    <font>
      <b/>
      <sz val="10"/>
      <color theme="1"/>
      <name val="Calibri"/>
      <family val="2"/>
      <scheme val="minor"/>
    </font>
    <font>
      <u/>
      <sz val="11"/>
      <color theme="3" tint="0.59999389629810485"/>
      <name val="Calibri"/>
      <family val="2"/>
      <scheme val="minor"/>
    </font>
    <font>
      <u/>
      <sz val="11"/>
      <color rgb="FF00B0F0"/>
      <name val="Calibri"/>
      <family val="2"/>
      <scheme val="minor"/>
    </font>
    <font>
      <b/>
      <i/>
      <sz val="11"/>
      <color theme="1"/>
      <name val="Calibri"/>
      <family val="2"/>
      <scheme val="minor"/>
    </font>
    <font>
      <sz val="11"/>
      <color theme="1"/>
      <name val="Calibri"/>
      <family val="2"/>
      <charset val="1"/>
      <scheme val="minor"/>
    </font>
    <font>
      <u/>
      <sz val="11"/>
      <color theme="10"/>
      <name val="Calibri"/>
      <family val="2"/>
      <scheme val="minor"/>
    </font>
    <font>
      <u/>
      <sz val="12"/>
      <color theme="10"/>
      <name val="Calibri"/>
      <family val="2"/>
      <scheme val="minor"/>
    </font>
    <font>
      <u/>
      <sz val="14"/>
      <color theme="10"/>
      <name val="Calibri"/>
      <family val="2"/>
      <scheme val="minor"/>
    </font>
    <font>
      <u/>
      <sz val="16"/>
      <color theme="10"/>
      <name val="Calibri"/>
      <family val="2"/>
      <scheme val="minor"/>
    </font>
    <font>
      <u/>
      <sz val="18"/>
      <color theme="10"/>
      <name val="Calibri"/>
      <family val="2"/>
      <scheme val="minor"/>
    </font>
    <font>
      <u/>
      <sz val="24"/>
      <color theme="10"/>
      <name val="Calibri"/>
      <family val="2"/>
      <scheme val="minor"/>
    </font>
    <font>
      <u/>
      <sz val="26"/>
      <color theme="10"/>
      <name val="Calibri"/>
      <family val="2"/>
      <scheme val="minor"/>
    </font>
    <font>
      <b/>
      <sz val="16"/>
      <color theme="1"/>
      <name val="Calibri"/>
      <family val="2"/>
      <scheme val="minor"/>
    </font>
    <font>
      <b/>
      <sz val="18"/>
      <color theme="1"/>
      <name val="Calibri"/>
      <family val="2"/>
      <scheme val="minor"/>
    </font>
    <font>
      <sz val="12"/>
      <color theme="4" tint="0.59999389629810485"/>
      <name val="Helvetica"/>
      <family val="2"/>
    </font>
    <font>
      <sz val="11"/>
      <color rgb="FFFF0000"/>
      <name val="Calibri"/>
      <family val="2"/>
      <scheme val="minor"/>
    </font>
    <font>
      <i/>
      <sz val="11"/>
      <color theme="1"/>
      <name val="Calibri"/>
      <family val="2"/>
      <scheme val="minor"/>
    </font>
    <font>
      <b/>
      <i/>
      <sz val="11"/>
      <color indexed="8"/>
      <name val="Calibri"/>
      <family val="2"/>
      <scheme val="minor"/>
    </font>
    <font>
      <i/>
      <sz val="10"/>
      <color theme="1"/>
      <name val="Calibri"/>
      <family val="2"/>
      <scheme val="minor"/>
    </font>
  </fonts>
  <fills count="2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FFCC"/>
        <bgColor indexed="64"/>
      </patternFill>
    </fill>
    <fill>
      <patternFill patternType="darkDown">
        <bgColor theme="0" tint="-0.249977111117893"/>
      </patternFill>
    </fill>
    <fill>
      <patternFill patternType="darkDown">
        <bgColor theme="4" tint="0.59999389629810485"/>
      </patternFill>
    </fill>
    <fill>
      <patternFill patternType="solid">
        <fgColor theme="1"/>
        <bgColor indexed="64"/>
      </patternFill>
    </fill>
  </fills>
  <borders count="25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medium">
        <color indexed="64"/>
      </top>
      <bottom style="medium">
        <color indexed="64"/>
      </bottom>
      <diagonal/>
    </border>
    <border>
      <left style="thick">
        <color indexed="64"/>
      </left>
      <right style="thin">
        <color indexed="64"/>
      </right>
      <top/>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medium">
        <color indexed="64"/>
      </bottom>
      <diagonal/>
    </border>
    <border>
      <left style="thick">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diagonal/>
    </border>
    <border>
      <left style="thick">
        <color indexed="64"/>
      </left>
      <right/>
      <top style="thin">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n">
        <color indexed="64"/>
      </right>
      <top style="thick">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medium">
        <color indexed="64"/>
      </right>
      <top/>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double">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double">
        <color indexed="64"/>
      </right>
      <top style="medium">
        <color indexed="64"/>
      </top>
      <bottom/>
      <diagonal/>
    </border>
    <border>
      <left style="thick">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ck">
        <color indexed="64"/>
      </right>
      <top style="thin">
        <color indexed="64"/>
      </top>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double">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diagonal/>
    </border>
    <border>
      <left style="thick">
        <color indexed="64"/>
      </left>
      <right/>
      <top/>
      <bottom style="thick">
        <color indexed="64"/>
      </bottom>
      <diagonal/>
    </border>
    <border>
      <left/>
      <right/>
      <top/>
      <bottom style="medium">
        <color rgb="FF0070C0"/>
      </bottom>
      <diagonal/>
    </border>
    <border>
      <left style="thin">
        <color theme="3"/>
      </left>
      <right style="thin">
        <color theme="3"/>
      </right>
      <top style="thin">
        <color theme="3"/>
      </top>
      <bottom style="thick">
        <color theme="3"/>
      </bottom>
      <diagonal/>
    </border>
    <border>
      <left style="medium">
        <color indexed="64"/>
      </left>
      <right style="thin">
        <color theme="3"/>
      </right>
      <top style="medium">
        <color indexed="64"/>
      </top>
      <bottom/>
      <diagonal/>
    </border>
    <border>
      <left style="thin">
        <color theme="3"/>
      </left>
      <right style="thin">
        <color theme="3"/>
      </right>
      <top style="medium">
        <color indexed="64"/>
      </top>
      <bottom/>
      <diagonal/>
    </border>
    <border>
      <left style="thin">
        <color theme="3"/>
      </left>
      <right style="medium">
        <color indexed="64"/>
      </right>
      <top style="medium">
        <color indexed="64"/>
      </top>
      <bottom/>
      <diagonal/>
    </border>
    <border>
      <left style="medium">
        <color indexed="64"/>
      </left>
      <right style="thin">
        <color theme="3"/>
      </right>
      <top style="medium">
        <color theme="3"/>
      </top>
      <bottom style="thin">
        <color theme="3"/>
      </bottom>
      <diagonal/>
    </border>
    <border>
      <left style="thin">
        <color indexed="64"/>
      </left>
      <right style="thin">
        <color theme="3"/>
      </right>
      <top style="thin">
        <color theme="3"/>
      </top>
      <bottom style="thick">
        <color theme="3"/>
      </bottom>
      <diagonal/>
    </border>
    <border>
      <left style="thin">
        <color indexed="64"/>
      </left>
      <right style="thin">
        <color theme="3"/>
      </right>
      <top style="medium">
        <color theme="3"/>
      </top>
      <bottom style="thin">
        <color theme="3"/>
      </bottom>
      <diagonal/>
    </border>
    <border>
      <left/>
      <right style="thin">
        <color theme="3"/>
      </right>
      <top style="medium">
        <color theme="3"/>
      </top>
      <bottom style="thin">
        <color theme="3"/>
      </bottom>
      <diagonal/>
    </border>
    <border>
      <left/>
      <right style="thin">
        <color theme="3"/>
      </right>
      <top style="thin">
        <color theme="3"/>
      </top>
      <bottom style="thick">
        <color theme="3"/>
      </bottom>
      <diagonal/>
    </border>
    <border>
      <left style="thin">
        <color theme="3"/>
      </left>
      <right style="thin">
        <color theme="3"/>
      </right>
      <top style="thin">
        <color theme="3"/>
      </top>
      <bottom/>
      <diagonal/>
    </border>
    <border>
      <left style="thin">
        <color indexed="64"/>
      </left>
      <right style="thin">
        <color theme="3"/>
      </right>
      <top style="thin">
        <color indexed="64"/>
      </top>
      <bottom style="thin">
        <color indexed="64"/>
      </bottom>
      <diagonal/>
    </border>
    <border>
      <left style="thin">
        <color indexed="64"/>
      </left>
      <right style="thin">
        <color theme="3"/>
      </right>
      <top/>
      <bottom style="thin">
        <color indexed="64"/>
      </bottom>
      <diagonal/>
    </border>
    <border>
      <left style="thin">
        <color indexed="64"/>
      </left>
      <right style="thin">
        <color indexed="64"/>
      </right>
      <top style="medium">
        <color rgb="FF0070C0"/>
      </top>
      <bottom style="thin">
        <color indexed="64"/>
      </bottom>
      <diagonal/>
    </border>
    <border>
      <left style="medium">
        <color indexed="64"/>
      </left>
      <right style="thin">
        <color theme="3"/>
      </right>
      <top style="thin">
        <color theme="3"/>
      </top>
      <bottom/>
      <diagonal/>
    </border>
    <border>
      <left style="thin">
        <color theme="3"/>
      </left>
      <right style="thin">
        <color theme="3"/>
      </right>
      <top style="medium">
        <color theme="3"/>
      </top>
      <bottom style="thin">
        <color theme="3"/>
      </bottom>
      <diagonal/>
    </border>
    <border>
      <left style="thin">
        <color theme="3"/>
      </left>
      <right style="medium">
        <color indexed="64"/>
      </right>
      <top style="medium">
        <color theme="3"/>
      </top>
      <bottom style="thin">
        <color theme="3"/>
      </bottom>
      <diagonal/>
    </border>
    <border>
      <left style="thin">
        <color theme="3"/>
      </left>
      <right style="medium">
        <color indexed="64"/>
      </right>
      <top style="thin">
        <color theme="3"/>
      </top>
      <bottom/>
      <diagonal/>
    </border>
    <border>
      <left style="thin">
        <color theme="3"/>
      </left>
      <right style="thin">
        <color indexed="64"/>
      </right>
      <top style="medium">
        <color theme="3"/>
      </top>
      <bottom style="thin">
        <color theme="3"/>
      </bottom>
      <diagonal/>
    </border>
    <border>
      <left style="thin">
        <color theme="3"/>
      </left>
      <right style="thin">
        <color indexed="64"/>
      </right>
      <top style="thin">
        <color theme="3"/>
      </top>
      <bottom style="thick">
        <color theme="3"/>
      </bottom>
      <diagonal/>
    </border>
    <border>
      <left style="thin">
        <color theme="3" tint="0.39994506668294322"/>
      </left>
      <right style="thick">
        <color indexed="64"/>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ck">
        <color theme="3" tint="0.39994506668294322"/>
      </right>
      <top style="thin">
        <color theme="3" tint="0.39994506668294322"/>
      </top>
      <bottom style="thin">
        <color theme="3" tint="0.39994506668294322"/>
      </bottom>
      <diagonal/>
    </border>
    <border>
      <left style="thin">
        <color theme="3" tint="0.39994506668294322"/>
      </left>
      <right style="thick">
        <color theme="3" tint="0.399914548173467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ck">
        <color indexed="64"/>
      </right>
      <top style="thin">
        <color theme="3" tint="0.39994506668294322"/>
      </top>
      <bottom style="thin">
        <color theme="3" tint="0.39994506668294322"/>
      </bottom>
      <diagonal/>
    </border>
    <border>
      <left style="thick">
        <color theme="3" tint="0.399914548173467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ck">
        <color indexed="64"/>
      </right>
      <top style="thin">
        <color theme="3" tint="0.39991454817346722"/>
      </top>
      <bottom style="thin">
        <color theme="3" tint="0.39991454817346722"/>
      </bottom>
      <diagonal/>
    </border>
    <border>
      <left style="thin">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ck">
        <color indexed="64"/>
      </right>
      <top style="thin">
        <color theme="3" tint="0.39991454817346722"/>
      </top>
      <bottom style="thin">
        <color indexed="64"/>
      </bottom>
      <diagonal/>
    </border>
    <border>
      <left style="thick">
        <color indexed="64"/>
      </left>
      <right style="thin">
        <color theme="3" tint="0.39994506668294322"/>
      </right>
      <top style="thin">
        <color theme="3" tint="0.39994506668294322"/>
      </top>
      <bottom style="thin">
        <color theme="3" tint="0.39994506668294322"/>
      </bottom>
      <diagonal/>
    </border>
    <border>
      <left/>
      <right style="thick">
        <color theme="3" tint="0.39991454817346722"/>
      </right>
      <top style="thin">
        <color theme="3" tint="0.39994506668294322"/>
      </top>
      <bottom style="thin">
        <color theme="3" tint="0.39994506668294322"/>
      </bottom>
      <diagonal/>
    </border>
    <border>
      <left/>
      <right style="thin">
        <color theme="3" tint="0.39985351115451523"/>
      </right>
      <top style="thin">
        <color theme="3" tint="0.39994506668294322"/>
      </top>
      <bottom style="thick">
        <color indexed="64"/>
      </bottom>
      <diagonal/>
    </border>
    <border>
      <left style="thin">
        <color indexed="64"/>
      </left>
      <right/>
      <top style="thick">
        <color theme="3"/>
      </top>
      <bottom/>
      <diagonal/>
    </border>
    <border>
      <left/>
      <right style="thin">
        <color theme="3"/>
      </right>
      <top style="thin">
        <color theme="3"/>
      </top>
      <bottom/>
      <diagonal/>
    </border>
    <border>
      <left style="thin">
        <color theme="3"/>
      </left>
      <right/>
      <top style="thin">
        <color theme="3"/>
      </top>
      <bottom style="medium">
        <color theme="3"/>
      </bottom>
      <diagonal/>
    </border>
    <border>
      <left/>
      <right style="thin">
        <color theme="3"/>
      </right>
      <top style="thin">
        <color theme="3"/>
      </top>
      <bottom style="medium">
        <color theme="3"/>
      </bottom>
      <diagonal/>
    </border>
    <border>
      <left style="thin">
        <color indexed="64"/>
      </left>
      <right style="thin">
        <color indexed="64"/>
      </right>
      <top style="thick">
        <color theme="3"/>
      </top>
      <bottom/>
      <diagonal/>
    </border>
    <border>
      <left/>
      <right style="thin">
        <color indexed="64"/>
      </right>
      <top style="thick">
        <color theme="3"/>
      </top>
      <bottom/>
      <diagonal/>
    </border>
    <border>
      <left style="thin">
        <color indexed="64"/>
      </left>
      <right style="double">
        <color indexed="64"/>
      </right>
      <top/>
      <bottom style="thin">
        <color indexed="64"/>
      </bottom>
      <diagonal/>
    </border>
    <border>
      <left/>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top style="medium">
        <color indexed="64"/>
      </top>
      <bottom style="thin">
        <color indexed="64"/>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ck">
        <color indexed="64"/>
      </left>
      <right style="thin">
        <color indexed="64"/>
      </right>
      <top style="thin">
        <color indexed="64"/>
      </top>
      <bottom style="medium">
        <color indexed="64"/>
      </bottom>
      <diagonal/>
    </border>
    <border>
      <left style="thin">
        <color indexed="64"/>
      </left>
      <right style="thick">
        <color auto="1"/>
      </right>
      <top style="thin">
        <color indexed="64"/>
      </top>
      <bottom style="medium">
        <color indexed="64"/>
      </bottom>
      <diagonal/>
    </border>
    <border>
      <left style="thin">
        <color auto="1"/>
      </left>
      <right style="thick">
        <color auto="1"/>
      </right>
      <top style="thin">
        <color auto="1"/>
      </top>
      <bottom/>
      <diagonal/>
    </border>
    <border>
      <left style="thick">
        <color indexed="64"/>
      </left>
      <right style="thin">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bottom style="thick">
        <color indexed="64"/>
      </bottom>
      <diagonal/>
    </border>
    <border>
      <left style="medium">
        <color indexed="64"/>
      </left>
      <right style="thick">
        <color indexed="64"/>
      </right>
      <top style="thick">
        <color indexed="64"/>
      </top>
      <bottom style="thin">
        <color indexed="64"/>
      </bottom>
      <diagonal/>
    </border>
    <border>
      <left style="thick">
        <color auto="1"/>
      </left>
      <right style="thin">
        <color indexed="64"/>
      </right>
      <top/>
      <bottom style="thick">
        <color auto="1"/>
      </bottom>
      <diagonal/>
    </border>
    <border>
      <left style="thin">
        <color indexed="64"/>
      </left>
      <right style="thin">
        <color indexed="64"/>
      </right>
      <top/>
      <bottom style="thick">
        <color auto="1"/>
      </bottom>
      <diagonal/>
    </border>
    <border>
      <left style="thin">
        <color indexed="64"/>
      </left>
      <right/>
      <top/>
      <bottom style="thick">
        <color auto="1"/>
      </bottom>
      <diagonal/>
    </border>
    <border>
      <left style="thin">
        <color indexed="64"/>
      </left>
      <right style="thick">
        <color auto="1"/>
      </right>
      <top style="medium">
        <color indexed="64"/>
      </top>
      <bottom style="thin">
        <color indexed="64"/>
      </bottom>
      <diagonal/>
    </border>
    <border>
      <left style="thick">
        <color auto="1"/>
      </left>
      <right style="thin">
        <color theme="3"/>
      </right>
      <top style="thick">
        <color auto="1"/>
      </top>
      <bottom/>
      <diagonal/>
    </border>
    <border>
      <left style="thin">
        <color theme="3"/>
      </left>
      <right style="thin">
        <color theme="3"/>
      </right>
      <top style="thick">
        <color auto="1"/>
      </top>
      <bottom/>
      <diagonal/>
    </border>
    <border>
      <left style="thin">
        <color theme="3"/>
      </left>
      <right style="thick">
        <color auto="1"/>
      </right>
      <top style="thick">
        <color auto="1"/>
      </top>
      <bottom/>
      <diagonal/>
    </border>
    <border>
      <left/>
      <right style="medium">
        <color auto="1"/>
      </right>
      <top style="thin">
        <color indexed="64"/>
      </top>
      <bottom/>
      <diagonal/>
    </border>
    <border>
      <left style="thick">
        <color indexed="64"/>
      </left>
      <right/>
      <top/>
      <bottom style="thin">
        <color indexed="64"/>
      </bottom>
      <diagonal/>
    </border>
    <border>
      <left style="medium">
        <color indexed="64"/>
      </left>
      <right style="thin">
        <color indexed="64"/>
      </right>
      <top/>
      <bottom style="thick">
        <color indexed="64"/>
      </bottom>
      <diagonal/>
    </border>
    <border>
      <left style="thick">
        <color auto="1"/>
      </left>
      <right style="medium">
        <color indexed="64"/>
      </right>
      <top style="thin">
        <color indexed="64"/>
      </top>
      <bottom style="thick">
        <color auto="1"/>
      </bottom>
      <diagonal/>
    </border>
    <border>
      <left style="thick">
        <color indexed="64"/>
      </left>
      <right style="medium">
        <color indexed="64"/>
      </right>
      <top/>
      <bottom style="thin">
        <color indexed="64"/>
      </bottom>
      <diagonal/>
    </border>
    <border>
      <left style="thick">
        <color indexed="64"/>
      </left>
      <right style="thin">
        <color auto="1"/>
      </right>
      <top style="thin">
        <color auto="1"/>
      </top>
      <bottom style="medium">
        <color rgb="FF0070C0"/>
      </bottom>
      <diagonal/>
    </border>
    <border>
      <left style="thin">
        <color auto="1"/>
      </left>
      <right style="thin">
        <color auto="1"/>
      </right>
      <top style="thin">
        <color auto="1"/>
      </top>
      <bottom style="medium">
        <color rgb="FF0070C0"/>
      </bottom>
      <diagonal/>
    </border>
    <border>
      <left style="thin">
        <color auto="1"/>
      </left>
      <right style="thick">
        <color indexed="64"/>
      </right>
      <top style="thin">
        <color auto="1"/>
      </top>
      <bottom style="medium">
        <color rgb="FF0070C0"/>
      </bottom>
      <diagonal/>
    </border>
    <border>
      <left style="thick">
        <color indexed="64"/>
      </left>
      <right style="thin">
        <color indexed="64"/>
      </right>
      <top style="medium">
        <color rgb="FF0070C0"/>
      </top>
      <bottom style="thin">
        <color indexed="64"/>
      </bottom>
      <diagonal/>
    </border>
    <border>
      <left style="thin">
        <color indexed="64"/>
      </left>
      <right style="thick">
        <color indexed="64"/>
      </right>
      <top style="medium">
        <color rgb="FF0070C0"/>
      </top>
      <bottom style="thin">
        <color indexed="64"/>
      </bottom>
      <diagonal/>
    </border>
    <border>
      <left style="thin">
        <color theme="3" tint="0.39994506668294322"/>
      </left>
      <right style="thick">
        <color theme="3" tint="0.39994506668294322"/>
      </right>
      <top style="thin">
        <color theme="3" tint="0.39994506668294322"/>
      </top>
      <bottom/>
      <diagonal/>
    </border>
    <border>
      <left style="thick">
        <color auto="1"/>
      </left>
      <right style="thin">
        <color theme="3"/>
      </right>
      <top/>
      <bottom style="medium">
        <color auto="1"/>
      </bottom>
      <diagonal/>
    </border>
    <border>
      <left style="thin">
        <color theme="3"/>
      </left>
      <right style="thin">
        <color theme="3"/>
      </right>
      <top/>
      <bottom style="medium">
        <color auto="1"/>
      </bottom>
      <diagonal/>
    </border>
    <border>
      <left style="thin">
        <color theme="3"/>
      </left>
      <right/>
      <top/>
      <bottom style="medium">
        <color auto="1"/>
      </bottom>
      <diagonal/>
    </border>
    <border>
      <left/>
      <right style="thin">
        <color theme="3"/>
      </right>
      <top/>
      <bottom style="medium">
        <color auto="1"/>
      </bottom>
      <diagonal/>
    </border>
    <border>
      <left style="thin">
        <color theme="3"/>
      </left>
      <right style="thick">
        <color auto="1"/>
      </right>
      <top/>
      <bottom style="medium">
        <color auto="1"/>
      </bottom>
      <diagonal/>
    </border>
    <border>
      <left/>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top/>
      <bottom style="thick">
        <color indexed="64"/>
      </bottom>
      <diagonal/>
    </border>
    <border>
      <left/>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double">
        <color indexed="64"/>
      </left>
      <right style="double">
        <color indexed="64"/>
      </right>
      <top/>
      <bottom style="thick">
        <color indexed="64"/>
      </bottom>
      <diagonal/>
    </border>
    <border>
      <left/>
      <right style="thin">
        <color indexed="64"/>
      </right>
      <top/>
      <bottom style="thick">
        <color indexed="64"/>
      </bottom>
      <diagonal/>
    </border>
    <border>
      <left style="thick">
        <color indexed="64"/>
      </left>
      <right style="thin">
        <color indexed="64"/>
      </right>
      <top/>
      <bottom style="medium">
        <color indexed="64"/>
      </bottom>
      <diagonal/>
    </border>
    <border>
      <left/>
      <right style="medium">
        <color indexed="64"/>
      </right>
      <top style="thick">
        <color indexed="64"/>
      </top>
      <bottom/>
      <diagonal/>
    </border>
    <border>
      <left/>
      <right style="thick">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29" fillId="0" borderId="0" applyNumberFormat="0" applyFill="0" applyBorder="0" applyAlignment="0" applyProtection="0"/>
  </cellStyleXfs>
  <cellXfs count="1557">
    <xf numFmtId="0" fontId="0" fillId="0" borderId="0" xfId="0"/>
    <xf numFmtId="0" fontId="0" fillId="0" borderId="0" xfId="0" applyAlignment="1">
      <alignment horizontal="left" vertical="top"/>
    </xf>
    <xf numFmtId="0" fontId="14" fillId="0" borderId="148" xfId="0" applyFont="1" applyBorder="1" applyAlignment="1">
      <alignment horizontal="center" vertical="center"/>
    </xf>
    <xf numFmtId="0" fontId="0" fillId="0" borderId="1" xfId="0" applyBorder="1" applyAlignment="1">
      <alignment horizontal="left" vertical="top" wrapText="1"/>
    </xf>
    <xf numFmtId="0" fontId="14" fillId="0" borderId="0" xfId="0" applyFont="1" applyBorder="1" applyAlignment="1">
      <alignment horizontal="center" vertical="center"/>
    </xf>
    <xf numFmtId="0" fontId="0" fillId="0" borderId="0" xfId="0" applyBorder="1" applyAlignment="1">
      <alignment horizontal="left" vertical="top"/>
    </xf>
    <xf numFmtId="0" fontId="0" fillId="0" borderId="1" xfId="0" applyBorder="1" applyAlignment="1">
      <alignment horizontal="left" vertical="top"/>
    </xf>
    <xf numFmtId="49" fontId="0" fillId="0" borderId="1" xfId="0" applyNumberFormat="1" applyBorder="1" applyAlignment="1">
      <alignment horizontal="left" vertical="top" wrapText="1"/>
    </xf>
    <xf numFmtId="0" fontId="0" fillId="0" borderId="0" xfId="0" applyBorder="1" applyAlignment="1">
      <alignment horizontal="left" vertical="top" wrapText="1"/>
    </xf>
    <xf numFmtId="164" fontId="0" fillId="0" borderId="0" xfId="0" applyNumberFormat="1" applyAlignment="1">
      <alignment horizontal="left" vertical="top"/>
    </xf>
    <xf numFmtId="0" fontId="0" fillId="0" borderId="2" xfId="0" applyBorder="1" applyAlignment="1">
      <alignment horizontal="left" vertical="top" wrapText="1"/>
    </xf>
    <xf numFmtId="3" fontId="0" fillId="0" borderId="1" xfId="0" applyNumberFormat="1" applyBorder="1" applyAlignment="1">
      <alignment horizontal="left" vertical="top" wrapText="1"/>
    </xf>
    <xf numFmtId="0" fontId="0" fillId="0" borderId="2" xfId="0" applyBorder="1" applyAlignment="1">
      <alignment horizontal="left" vertical="top"/>
    </xf>
    <xf numFmtId="0" fontId="17" fillId="0" borderId="0" xfId="0" applyFont="1" applyAlignment="1">
      <alignment horizontal="center"/>
    </xf>
    <xf numFmtId="0" fontId="0" fillId="0" borderId="0" xfId="0" applyAlignment="1">
      <alignment horizontal="center" vertical="top"/>
    </xf>
    <xf numFmtId="0" fontId="0" fillId="0" borderId="0" xfId="0" applyAlignment="1">
      <alignment horizontal="left" vertical="center"/>
    </xf>
    <xf numFmtId="0" fontId="13" fillId="0" borderId="0" xfId="0" applyFont="1"/>
    <xf numFmtId="0" fontId="13" fillId="0" borderId="0" xfId="0" applyFont="1" applyAlignment="1">
      <alignment horizontal="left" vertical="center"/>
    </xf>
    <xf numFmtId="0" fontId="0" fillId="0" borderId="0" xfId="0" applyFill="1"/>
    <xf numFmtId="49" fontId="13" fillId="0" borderId="150" xfId="0" applyNumberFormat="1" applyFont="1" applyBorder="1" applyAlignment="1">
      <alignment horizontal="center" vertical="center" wrapText="1"/>
    </xf>
    <xf numFmtId="49" fontId="13" fillId="0" borderId="151" xfId="0" applyNumberFormat="1" applyFont="1" applyBorder="1" applyAlignment="1">
      <alignment horizontal="center" vertical="center" wrapText="1"/>
    </xf>
    <xf numFmtId="5" fontId="13" fillId="0" borderId="151" xfId="0" applyNumberFormat="1" applyFont="1" applyBorder="1" applyAlignment="1">
      <alignment horizontal="center" vertical="center" wrapText="1"/>
    </xf>
    <xf numFmtId="5" fontId="13" fillId="0" borderId="152" xfId="0" applyNumberFormat="1" applyFont="1" applyBorder="1" applyAlignment="1">
      <alignment horizontal="center" vertical="center" wrapText="1"/>
    </xf>
    <xf numFmtId="0" fontId="0" fillId="4" borderId="10" xfId="0" applyFill="1" applyBorder="1" applyAlignment="1">
      <alignment horizontal="left" vertical="top" wrapText="1"/>
    </xf>
    <xf numFmtId="0" fontId="0" fillId="4" borderId="1" xfId="0" applyFill="1" applyBorder="1" applyAlignment="1">
      <alignment horizontal="left" vertical="top" wrapText="1"/>
    </xf>
    <xf numFmtId="49" fontId="13" fillId="4" borderId="153" xfId="0" applyNumberFormat="1" applyFont="1" applyFill="1" applyBorder="1" applyAlignment="1">
      <alignment horizontal="center" vertical="center" wrapText="1"/>
    </xf>
    <xf numFmtId="165" fontId="0" fillId="0" borderId="1" xfId="0" applyNumberFormat="1" applyBorder="1" applyAlignment="1">
      <alignment horizontal="center" vertical="top"/>
    </xf>
    <xf numFmtId="165" fontId="0" fillId="4" borderId="8" xfId="0" applyNumberFormat="1" applyFill="1" applyBorder="1" applyAlignment="1">
      <alignment horizontal="center" vertical="top"/>
    </xf>
    <xf numFmtId="165" fontId="0" fillId="4" borderId="1" xfId="0" applyNumberFormat="1" applyFill="1" applyBorder="1" applyAlignment="1">
      <alignment horizontal="center" vertical="top"/>
    </xf>
    <xf numFmtId="165" fontId="13" fillId="5" borderId="154" xfId="0" applyNumberFormat="1" applyFont="1" applyFill="1" applyBorder="1" applyAlignment="1">
      <alignment horizontal="center" vertical="center" wrapText="1"/>
    </xf>
    <xf numFmtId="165" fontId="13" fillId="4" borderId="155" xfId="0" applyNumberFormat="1" applyFont="1" applyFill="1" applyBorder="1" applyAlignment="1">
      <alignment horizontal="center" vertical="center" wrapText="1"/>
    </xf>
    <xf numFmtId="165" fontId="13" fillId="0" borderId="156" xfId="0" applyNumberFormat="1" applyFont="1" applyFill="1" applyBorder="1" applyAlignment="1">
      <alignment horizontal="center" vertical="center" wrapText="1"/>
    </xf>
    <xf numFmtId="165" fontId="13" fillId="0" borderId="157" xfId="0" applyNumberFormat="1" applyFont="1" applyFill="1" applyBorder="1" applyAlignment="1">
      <alignment horizontal="center" vertical="center" wrapText="1"/>
    </xf>
    <xf numFmtId="165" fontId="0" fillId="0" borderId="1" xfId="0" applyNumberFormat="1" applyFill="1" applyBorder="1" applyAlignment="1">
      <alignment horizontal="center" vertical="top"/>
    </xf>
    <xf numFmtId="165" fontId="16" fillId="0" borderId="158" xfId="0" applyNumberFormat="1" applyFont="1" applyBorder="1" applyAlignment="1">
      <alignment horizontal="center" vertical="center" wrapText="1"/>
    </xf>
    <xf numFmtId="3" fontId="16" fillId="0" borderId="158" xfId="0" applyNumberFormat="1" applyFont="1" applyBorder="1" applyAlignment="1">
      <alignment horizontal="center" vertical="center" wrapText="1"/>
    </xf>
    <xf numFmtId="165" fontId="13" fillId="4" borderId="8" xfId="0" applyNumberFormat="1" applyFont="1" applyFill="1" applyBorder="1" applyAlignment="1">
      <alignment horizontal="center" vertical="top"/>
    </xf>
    <xf numFmtId="165" fontId="13" fillId="4" borderId="1" xfId="0" applyNumberFormat="1" applyFont="1" applyFill="1" applyBorder="1" applyAlignment="1">
      <alignment horizontal="center" vertical="top"/>
    </xf>
    <xf numFmtId="0" fontId="16" fillId="4" borderId="30" xfId="0" applyFont="1" applyFill="1" applyBorder="1" applyAlignment="1">
      <alignment horizontal="left" vertical="top" wrapText="1"/>
    </xf>
    <xf numFmtId="49" fontId="13" fillId="4" borderId="162" xfId="0" applyNumberFormat="1" applyFont="1" applyFill="1" applyBorder="1" applyAlignment="1">
      <alignment horizontal="center" vertical="center" wrapText="1"/>
    </xf>
    <xf numFmtId="49" fontId="0" fillId="4" borderId="31" xfId="0" applyNumberFormat="1" applyFill="1" applyBorder="1" applyAlignment="1">
      <alignment horizontal="left" vertical="top" wrapText="1"/>
    </xf>
    <xf numFmtId="0" fontId="16" fillId="4" borderId="31" xfId="0" applyFont="1" applyFill="1" applyBorder="1" applyAlignment="1">
      <alignment horizontal="left" vertical="top" wrapText="1"/>
    </xf>
    <xf numFmtId="5" fontId="0" fillId="4" borderId="31" xfId="0" applyNumberFormat="1" applyFill="1" applyBorder="1" applyAlignment="1">
      <alignment horizontal="right" vertical="top" wrapText="1"/>
    </xf>
    <xf numFmtId="49" fontId="13" fillId="4" borderId="163" xfId="0" applyNumberFormat="1" applyFont="1" applyFill="1" applyBorder="1" applyAlignment="1">
      <alignment horizontal="right" vertical="center" wrapText="1"/>
    </xf>
    <xf numFmtId="5" fontId="13" fillId="4" borderId="163" xfId="0" applyNumberFormat="1" applyFont="1" applyFill="1" applyBorder="1" applyAlignment="1">
      <alignment horizontal="right" vertical="center" wrapText="1"/>
    </xf>
    <xf numFmtId="5" fontId="13" fillId="4" borderId="164" xfId="0" applyNumberFormat="1" applyFont="1" applyFill="1" applyBorder="1" applyAlignment="1">
      <alignment horizontal="right" vertical="center" wrapText="1"/>
    </xf>
    <xf numFmtId="49" fontId="13" fillId="4" borderId="158" xfId="0" applyNumberFormat="1" applyFont="1" applyFill="1" applyBorder="1" applyAlignment="1">
      <alignment horizontal="right" vertical="center" wrapText="1"/>
    </xf>
    <xf numFmtId="5" fontId="13" fillId="4" borderId="158" xfId="0" applyNumberFormat="1" applyFont="1" applyFill="1" applyBorder="1" applyAlignment="1">
      <alignment horizontal="right" vertical="center" wrapText="1"/>
    </xf>
    <xf numFmtId="5" fontId="13" fillId="4" borderId="165" xfId="0" applyNumberFormat="1" applyFont="1" applyFill="1" applyBorder="1" applyAlignment="1">
      <alignment horizontal="right" vertical="center" wrapText="1"/>
    </xf>
    <xf numFmtId="5" fontId="0" fillId="0" borderId="1" xfId="0" applyNumberFormat="1" applyBorder="1" applyAlignment="1">
      <alignment horizontal="right" vertical="top" wrapText="1"/>
    </xf>
    <xf numFmtId="0" fontId="0" fillId="4" borderId="27" xfId="0" applyFill="1" applyBorder="1" applyAlignment="1">
      <alignment horizontal="left" vertical="top" wrapText="1"/>
    </xf>
    <xf numFmtId="0" fontId="0" fillId="4" borderId="29" xfId="0" applyFill="1" applyBorder="1" applyAlignment="1">
      <alignment horizontal="left" vertical="top" wrapText="1"/>
    </xf>
    <xf numFmtId="164" fontId="13" fillId="6" borderId="163" xfId="0" applyNumberFormat="1" applyFont="1" applyFill="1" applyBorder="1" applyAlignment="1">
      <alignment horizontal="right" vertical="center" wrapText="1"/>
    </xf>
    <xf numFmtId="164" fontId="13" fillId="6" borderId="166" xfId="0" applyNumberFormat="1" applyFont="1" applyFill="1" applyBorder="1" applyAlignment="1">
      <alignment horizontal="right" vertical="center" wrapText="1"/>
    </xf>
    <xf numFmtId="164" fontId="13" fillId="6" borderId="149" xfId="0" applyNumberFormat="1" applyFont="1" applyFill="1" applyBorder="1" applyAlignment="1">
      <alignment horizontal="right" vertical="center" wrapText="1"/>
    </xf>
    <xf numFmtId="164" fontId="13" fillId="6" borderId="167" xfId="0" applyNumberFormat="1" applyFont="1" applyFill="1" applyBorder="1" applyAlignment="1">
      <alignment horizontal="righ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10" borderId="35" xfId="0" applyNumberFormat="1" applyFill="1" applyBorder="1" applyAlignment="1" applyProtection="1">
      <alignment horizontal="center" vertical="center"/>
      <protection locked="0"/>
    </xf>
    <xf numFmtId="164" fontId="0" fillId="10" borderId="35" xfId="0" applyNumberFormat="1" applyFill="1" applyBorder="1" applyAlignment="1" applyProtection="1">
      <alignment horizontal="right" vertical="center"/>
      <protection locked="0"/>
    </xf>
    <xf numFmtId="49" fontId="0" fillId="10" borderId="1" xfId="0" applyNumberFormat="1" applyFill="1" applyBorder="1" applyAlignment="1" applyProtection="1">
      <alignment horizontal="left" vertical="top" wrapText="1"/>
      <protection locked="0"/>
    </xf>
    <xf numFmtId="0" fontId="0" fillId="10" borderId="1" xfId="0" applyNumberFormat="1" applyFill="1" applyBorder="1" applyAlignment="1" applyProtection="1">
      <alignment horizontal="center" vertical="center"/>
      <protection locked="0"/>
    </xf>
    <xf numFmtId="164" fontId="0" fillId="10" borderId="1" xfId="0" applyNumberFormat="1" applyFill="1" applyBorder="1" applyAlignment="1" applyProtection="1">
      <alignment horizontal="right" vertical="center"/>
      <protection locked="0"/>
    </xf>
    <xf numFmtId="49" fontId="0" fillId="10" borderId="8" xfId="0" applyNumberFormat="1" applyFill="1" applyBorder="1" applyAlignment="1" applyProtection="1">
      <alignment horizontal="left" vertical="top" wrapText="1"/>
      <protection locked="0"/>
    </xf>
    <xf numFmtId="5" fontId="0" fillId="10" borderId="8" xfId="0" applyNumberFormat="1" applyFill="1" applyBorder="1" applyAlignment="1" applyProtection="1">
      <alignment horizontal="right" vertical="top" wrapText="1"/>
      <protection locked="0"/>
    </xf>
    <xf numFmtId="5" fontId="0" fillId="10" borderId="28" xfId="0" applyNumberFormat="1" applyFill="1" applyBorder="1" applyAlignment="1" applyProtection="1">
      <alignment horizontal="right" vertical="top" wrapText="1"/>
      <protection locked="0"/>
    </xf>
    <xf numFmtId="5" fontId="0" fillId="10" borderId="1" xfId="0" applyNumberFormat="1" applyFill="1" applyBorder="1" applyAlignment="1" applyProtection="1">
      <alignment horizontal="right" vertical="top" wrapText="1"/>
      <protection locked="0"/>
    </xf>
    <xf numFmtId="5" fontId="0" fillId="10" borderId="14" xfId="0" applyNumberFormat="1" applyFill="1" applyBorder="1" applyAlignment="1" applyProtection="1">
      <alignment horizontal="right" vertical="top" wrapText="1"/>
      <protection locked="0"/>
    </xf>
    <xf numFmtId="49" fontId="0" fillId="10" borderId="34" xfId="0" applyNumberFormat="1" applyFill="1" applyBorder="1" applyAlignment="1" applyProtection="1">
      <alignment horizontal="left" vertical="top" wrapText="1"/>
      <protection locked="0"/>
    </xf>
    <xf numFmtId="5" fontId="0" fillId="10" borderId="34" xfId="0" applyNumberFormat="1" applyFill="1" applyBorder="1" applyAlignment="1" applyProtection="1">
      <alignment horizontal="right" vertical="top" wrapText="1"/>
      <protection locked="0"/>
    </xf>
    <xf numFmtId="5" fontId="0" fillId="10" borderId="39" xfId="0" applyNumberFormat="1" applyFill="1" applyBorder="1" applyAlignment="1" applyProtection="1">
      <alignment horizontal="right" vertical="top" wrapText="1"/>
      <protection locked="0"/>
    </xf>
    <xf numFmtId="0" fontId="0" fillId="10" borderId="27" xfId="0" applyFill="1" applyBorder="1" applyAlignment="1" applyProtection="1">
      <alignment horizontal="left" vertical="top" wrapText="1"/>
      <protection locked="0"/>
    </xf>
    <xf numFmtId="0" fontId="0" fillId="10" borderId="10"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49" fontId="15" fillId="7" borderId="1" xfId="0" applyNumberFormat="1" applyFont="1" applyFill="1" applyBorder="1" applyAlignment="1" applyProtection="1">
      <alignment horizontal="center" vertical="center" wrapText="1"/>
      <protection locked="0"/>
    </xf>
    <xf numFmtId="165" fontId="15" fillId="7" borderId="1" xfId="0" applyNumberFormat="1" applyFont="1" applyFill="1" applyBorder="1" applyAlignment="1" applyProtection="1">
      <alignment horizontal="center" vertical="center" wrapText="1"/>
      <protection locked="0"/>
    </xf>
    <xf numFmtId="167" fontId="15" fillId="7" borderId="1" xfId="1"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protection locked="0"/>
    </xf>
    <xf numFmtId="165" fontId="15" fillId="7" borderId="1" xfId="0" applyNumberFormat="1" applyFont="1" applyFill="1" applyBorder="1" applyAlignment="1" applyProtection="1">
      <alignment horizontal="center" vertical="center"/>
      <protection locked="0"/>
    </xf>
    <xf numFmtId="9" fontId="15" fillId="7" borderId="1" xfId="0" applyNumberFormat="1" applyFont="1" applyFill="1" applyBorder="1" applyAlignment="1" applyProtection="1">
      <alignment horizontal="center" vertical="center"/>
      <protection locked="0"/>
    </xf>
    <xf numFmtId="49" fontId="0" fillId="7" borderId="27" xfId="0" applyNumberFormat="1" applyFill="1" applyBorder="1" applyAlignment="1" applyProtection="1">
      <alignment horizontal="left" vertical="top" wrapText="1"/>
      <protection locked="0"/>
    </xf>
    <xf numFmtId="164" fontId="0" fillId="7" borderId="28" xfId="0" applyNumberFormat="1" applyFill="1" applyBorder="1" applyAlignment="1" applyProtection="1">
      <alignment horizontal="left" vertical="top"/>
      <protection locked="0"/>
    </xf>
    <xf numFmtId="49" fontId="0" fillId="7" borderId="10" xfId="0" applyNumberFormat="1" applyFill="1" applyBorder="1" applyAlignment="1" applyProtection="1">
      <alignment horizontal="left" vertical="top" wrapText="1"/>
      <protection locked="0"/>
    </xf>
    <xf numFmtId="164" fontId="0" fillId="7" borderId="14" xfId="0" applyNumberFormat="1" applyFill="1" applyBorder="1" applyAlignment="1" applyProtection="1">
      <alignment horizontal="left" vertical="top"/>
      <protection locked="0"/>
    </xf>
    <xf numFmtId="0" fontId="0" fillId="7" borderId="1" xfId="0" applyFill="1" applyBorder="1" applyAlignment="1" applyProtection="1">
      <alignment horizontal="center" vertical="center"/>
      <protection locked="0"/>
    </xf>
    <xf numFmtId="164" fontId="0" fillId="7" borderId="1" xfId="0" applyNumberFormat="1" applyFill="1" applyBorder="1" applyAlignment="1" applyProtection="1">
      <alignment horizontal="center" vertical="center"/>
      <protection locked="0"/>
    </xf>
    <xf numFmtId="166" fontId="0" fillId="7" borderId="1" xfId="0" applyNumberFormat="1" applyFill="1" applyBorder="1" applyAlignment="1" applyProtection="1">
      <alignment horizontal="center" vertical="center"/>
      <protection locked="0"/>
    </xf>
    <xf numFmtId="49" fontId="0" fillId="7" borderId="1" xfId="0" applyNumberFormat="1" applyFill="1" applyBorder="1" applyAlignment="1" applyProtection="1">
      <alignment horizontal="left" vertical="top"/>
      <protection locked="0"/>
    </xf>
    <xf numFmtId="0" fontId="0" fillId="7" borderId="7" xfId="0" applyFill="1" applyBorder="1" applyAlignment="1" applyProtection="1">
      <alignment horizontal="left" vertical="top"/>
      <protection locked="0"/>
    </xf>
    <xf numFmtId="1" fontId="0" fillId="7" borderId="1" xfId="0" applyNumberFormat="1" applyFill="1" applyBorder="1" applyAlignment="1" applyProtection="1">
      <alignment horizontal="center" vertical="center"/>
      <protection locked="0"/>
    </xf>
    <xf numFmtId="164" fontId="0" fillId="6" borderId="1" xfId="0" applyNumberFormat="1" applyFill="1" applyBorder="1" applyAlignment="1">
      <alignment horizontal="right" vertical="center"/>
    </xf>
    <xf numFmtId="164" fontId="0" fillId="6" borderId="8" xfId="0" applyNumberFormat="1" applyFill="1" applyBorder="1" applyAlignment="1">
      <alignment horizontal="right" vertical="center"/>
    </xf>
    <xf numFmtId="9" fontId="20" fillId="11" borderId="46" xfId="3" applyFont="1" applyFill="1" applyBorder="1" applyAlignment="1" applyProtection="1">
      <alignment horizontal="right" vertical="center"/>
      <protection locked="0"/>
    </xf>
    <xf numFmtId="9" fontId="20" fillId="11" borderId="10" xfId="3" applyFont="1" applyFill="1" applyBorder="1" applyAlignment="1" applyProtection="1">
      <alignment horizontal="right" vertical="center"/>
      <protection locked="0"/>
    </xf>
    <xf numFmtId="164" fontId="0" fillId="8" borderId="8" xfId="0" applyNumberFormat="1" applyFill="1" applyBorder="1" applyAlignment="1">
      <alignment horizontal="right" wrapText="1"/>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21" fillId="6" borderId="51" xfId="0" applyFont="1" applyFill="1" applyBorder="1" applyAlignment="1">
      <alignment vertical="center"/>
    </xf>
    <xf numFmtId="0" fontId="21" fillId="6" borderId="52" xfId="0" applyFont="1" applyFill="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horizontal="center" vertical="center"/>
    </xf>
    <xf numFmtId="0" fontId="8"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9" fontId="8" fillId="0" borderId="37" xfId="0" applyNumberFormat="1"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9" fillId="0" borderId="28" xfId="0" applyFont="1" applyBorder="1" applyAlignment="1">
      <alignment horizontal="center" vertical="center"/>
    </xf>
    <xf numFmtId="0" fontId="9" fillId="0" borderId="64" xfId="0" applyFont="1" applyBorder="1" applyAlignment="1">
      <alignment horizontal="center" vertical="center"/>
    </xf>
    <xf numFmtId="0" fontId="9" fillId="0" borderId="51" xfId="0" applyFont="1" applyBorder="1" applyAlignment="1">
      <alignment vertical="center"/>
    </xf>
    <xf numFmtId="0" fontId="8" fillId="0" borderId="55"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3" fontId="9" fillId="6" borderId="13" xfId="0" applyNumberFormat="1" applyFont="1" applyFill="1" applyBorder="1" applyAlignment="1">
      <alignment horizontal="center" vertical="center"/>
    </xf>
    <xf numFmtId="164" fontId="9" fillId="6" borderId="68" xfId="0" applyNumberFormat="1" applyFont="1" applyFill="1" applyBorder="1" applyAlignment="1">
      <alignment horizontal="center" vertical="center"/>
    </xf>
    <xf numFmtId="0" fontId="10" fillId="6" borderId="69" xfId="0" applyFont="1" applyFill="1" applyBorder="1" applyAlignment="1">
      <alignment horizontal="center" vertical="center"/>
    </xf>
    <xf numFmtId="9" fontId="9" fillId="6" borderId="11" xfId="0" applyNumberFormat="1" applyFont="1" applyFill="1" applyBorder="1" applyAlignment="1">
      <alignment horizontal="center" vertical="center"/>
    </xf>
    <xf numFmtId="9" fontId="9" fillId="6" borderId="12" xfId="0" applyNumberFormat="1" applyFont="1" applyFill="1" applyBorder="1" applyAlignment="1">
      <alignment horizontal="center" vertical="center"/>
    </xf>
    <xf numFmtId="171" fontId="9" fillId="6" borderId="44" xfId="0" applyNumberFormat="1" applyFont="1" applyFill="1" applyBorder="1" applyAlignment="1">
      <alignment horizontal="center" vertical="center"/>
    </xf>
    <xf numFmtId="0" fontId="10" fillId="6" borderId="71" xfId="0" applyFont="1" applyFill="1" applyBorder="1" applyAlignment="1">
      <alignment horizontal="center" vertical="center"/>
    </xf>
    <xf numFmtId="9" fontId="9" fillId="6" borderId="28" xfId="0" applyNumberFormat="1" applyFont="1" applyFill="1" applyBorder="1" applyAlignment="1">
      <alignment horizontal="center" vertical="center"/>
    </xf>
    <xf numFmtId="9" fontId="9" fillId="6" borderId="14" xfId="0" applyNumberFormat="1" applyFont="1" applyFill="1" applyBorder="1" applyAlignment="1">
      <alignment horizontal="center" vertical="center"/>
    </xf>
    <xf numFmtId="9" fontId="9" fillId="6" borderId="72" xfId="0" applyNumberFormat="1" applyFont="1" applyFill="1" applyBorder="1" applyAlignment="1">
      <alignment horizontal="center" vertical="center"/>
    </xf>
    <xf numFmtId="171" fontId="9" fillId="6" borderId="73" xfId="0" applyNumberFormat="1" applyFont="1" applyFill="1" applyBorder="1" applyAlignment="1">
      <alignment horizontal="center" vertical="center"/>
    </xf>
    <xf numFmtId="171" fontId="9" fillId="6" borderId="74" xfId="0" applyNumberFormat="1" applyFont="1" applyFill="1" applyBorder="1" applyAlignment="1">
      <alignment horizontal="center" vertical="center"/>
    </xf>
    <xf numFmtId="171" fontId="9" fillId="6" borderId="75" xfId="0" applyNumberFormat="1" applyFont="1" applyFill="1" applyBorder="1" applyAlignment="1">
      <alignment horizontal="center" vertical="center"/>
    </xf>
    <xf numFmtId="171" fontId="9" fillId="6" borderId="76" xfId="0" applyNumberFormat="1" applyFont="1" applyFill="1" applyBorder="1" applyAlignment="1">
      <alignment horizontal="center" vertical="center"/>
    </xf>
    <xf numFmtId="171" fontId="9" fillId="6" borderId="77" xfId="0" applyNumberFormat="1" applyFont="1" applyFill="1" applyBorder="1" applyAlignment="1">
      <alignment horizontal="center" vertical="center"/>
    </xf>
    <xf numFmtId="164" fontId="9" fillId="6" borderId="78" xfId="0" applyNumberFormat="1" applyFont="1" applyFill="1" applyBorder="1" applyAlignment="1">
      <alignment horizontal="center" vertical="center"/>
    </xf>
    <xf numFmtId="3" fontId="9" fillId="6" borderId="40" xfId="0" applyNumberFormat="1" applyFont="1" applyFill="1" applyBorder="1" applyAlignment="1">
      <alignment horizontal="center" vertical="center"/>
    </xf>
    <xf numFmtId="164" fontId="9" fillId="6" borderId="13" xfId="0" applyNumberFormat="1" applyFont="1" applyFill="1" applyBorder="1" applyAlignment="1">
      <alignment horizontal="center" vertical="center"/>
    </xf>
    <xf numFmtId="164" fontId="9" fillId="6" borderId="79" xfId="0" applyNumberFormat="1" applyFont="1" applyFill="1" applyBorder="1" applyAlignment="1">
      <alignment horizontal="center" vertical="center"/>
    </xf>
    <xf numFmtId="169" fontId="0" fillId="0" borderId="0" xfId="0" applyNumberFormat="1" applyFill="1"/>
    <xf numFmtId="172" fontId="0" fillId="0" borderId="82" xfId="0" applyNumberFormat="1" applyBorder="1" applyAlignment="1">
      <alignment horizontal="center" vertical="center"/>
    </xf>
    <xf numFmtId="169" fontId="12" fillId="0" borderId="82" xfId="2" applyNumberFormat="1" applyFont="1" applyBorder="1" applyAlignment="1">
      <alignment vertical="center"/>
    </xf>
    <xf numFmtId="0" fontId="0" fillId="0" borderId="0" xfId="0" applyAlignment="1">
      <alignment horizontal="center"/>
    </xf>
    <xf numFmtId="0" fontId="23" fillId="0" borderId="82" xfId="0" applyFont="1" applyBorder="1" applyAlignment="1">
      <alignment horizontal="center" vertical="center"/>
    </xf>
    <xf numFmtId="0" fontId="16" fillId="6" borderId="4" xfId="0" applyFont="1" applyFill="1" applyBorder="1" applyAlignment="1">
      <alignment horizontal="left" vertical="center"/>
    </xf>
    <xf numFmtId="0" fontId="16" fillId="6" borderId="87" xfId="0" applyFont="1" applyFill="1" applyBorder="1" applyAlignment="1">
      <alignment horizontal="left" vertical="center"/>
    </xf>
    <xf numFmtId="0" fontId="0" fillId="0" borderId="82" xfId="0" applyBorder="1" applyAlignment="1">
      <alignment horizontal="center" vertical="center"/>
    </xf>
    <xf numFmtId="2" fontId="0" fillId="0" borderId="0" xfId="0" applyNumberFormat="1" applyAlignment="1">
      <alignment horizontal="center" vertical="center"/>
    </xf>
    <xf numFmtId="169" fontId="12" fillId="0" borderId="0" xfId="2" applyNumberFormat="1" applyFont="1" applyAlignment="1">
      <alignment vertical="center"/>
    </xf>
    <xf numFmtId="169" fontId="0" fillId="0" borderId="82" xfId="0" applyNumberFormat="1" applyBorder="1" applyAlignment="1">
      <alignment vertical="center"/>
    </xf>
    <xf numFmtId="0" fontId="0" fillId="6" borderId="92" xfId="0" applyFill="1" applyBorder="1" applyAlignment="1">
      <alignment horizontal="center" vertical="center"/>
    </xf>
    <xf numFmtId="0" fontId="0" fillId="6" borderId="93" xfId="0" applyFill="1" applyBorder="1" applyAlignment="1">
      <alignment horizontal="center" vertical="center"/>
    </xf>
    <xf numFmtId="0" fontId="0" fillId="6" borderId="94" xfId="0" applyFill="1" applyBorder="1" applyAlignment="1">
      <alignment horizontal="center" vertical="center"/>
    </xf>
    <xf numFmtId="169" fontId="12" fillId="6" borderId="95" xfId="2" applyNumberFormat="1" applyFont="1" applyFill="1" applyBorder="1" applyAlignment="1">
      <alignment vertical="center"/>
    </xf>
    <xf numFmtId="169" fontId="12" fillId="6" borderId="92" xfId="2" applyNumberFormat="1" applyFont="1" applyFill="1" applyBorder="1" applyAlignment="1">
      <alignment vertical="center"/>
    </xf>
    <xf numFmtId="169" fontId="12" fillId="6" borderId="93" xfId="2" applyNumberFormat="1" applyFont="1" applyFill="1" applyBorder="1" applyAlignment="1">
      <alignment vertical="center"/>
    </xf>
    <xf numFmtId="169" fontId="0" fillId="6" borderId="96" xfId="0" applyNumberFormat="1" applyFill="1" applyBorder="1" applyAlignment="1">
      <alignment vertical="center"/>
    </xf>
    <xf numFmtId="169" fontId="12" fillId="6" borderId="97" xfId="2" applyNumberFormat="1" applyFont="1" applyFill="1" applyBorder="1" applyAlignment="1">
      <alignment vertical="center"/>
    </xf>
    <xf numFmtId="0" fontId="0" fillId="6" borderId="98" xfId="0" applyFill="1" applyBorder="1" applyAlignment="1">
      <alignment horizontal="center" vertical="center"/>
    </xf>
    <xf numFmtId="172" fontId="0" fillId="6" borderId="93" xfId="0" applyNumberFormat="1" applyFill="1" applyBorder="1" applyAlignment="1">
      <alignment horizontal="center" vertical="center"/>
    </xf>
    <xf numFmtId="0" fontId="8" fillId="0" borderId="100" xfId="0" applyFont="1" applyBorder="1" applyAlignment="1">
      <alignment vertical="center"/>
    </xf>
    <xf numFmtId="0" fontId="9" fillId="0" borderId="101" xfId="0" applyFont="1" applyBorder="1" applyAlignment="1">
      <alignment horizontal="center" vertical="center"/>
    </xf>
    <xf numFmtId="0" fontId="9" fillId="0" borderId="2" xfId="0" applyFont="1" applyBorder="1" applyAlignment="1">
      <alignment horizontal="center" vertical="center"/>
    </xf>
    <xf numFmtId="171" fontId="9" fillId="6" borderId="102" xfId="0" applyNumberFormat="1" applyFont="1" applyFill="1" applyBorder="1" applyAlignment="1">
      <alignment horizontal="center" vertical="center"/>
    </xf>
    <xf numFmtId="164" fontId="9" fillId="6" borderId="41" xfId="0" applyNumberFormat="1" applyFont="1" applyFill="1" applyBorder="1" applyAlignment="1">
      <alignment horizontal="center" vertical="center"/>
    </xf>
    <xf numFmtId="169" fontId="13" fillId="0" borderId="104" xfId="2" applyNumberFormat="1" applyFont="1" applyFill="1" applyBorder="1" applyAlignment="1">
      <alignment horizontal="center" vertical="center"/>
    </xf>
    <xf numFmtId="169" fontId="13" fillId="0" borderId="105" xfId="2" applyNumberFormat="1" applyFont="1" applyFill="1" applyBorder="1" applyAlignment="1">
      <alignment horizontal="center" vertical="center"/>
    </xf>
    <xf numFmtId="169" fontId="13" fillId="0" borderId="106" xfId="2" applyNumberFormat="1" applyFont="1" applyFill="1" applyBorder="1" applyAlignment="1">
      <alignment horizontal="center" vertical="center"/>
    </xf>
    <xf numFmtId="1" fontId="13" fillId="6" borderId="84" xfId="0" applyNumberFormat="1" applyFont="1" applyFill="1" applyBorder="1" applyAlignment="1">
      <alignment horizontal="center" vertical="center" wrapText="1"/>
    </xf>
    <xf numFmtId="1" fontId="13" fillId="6" borderId="12" xfId="0" applyNumberFormat="1" applyFont="1" applyFill="1" applyBorder="1" applyAlignment="1">
      <alignment horizontal="center" vertical="center" wrapText="1"/>
    </xf>
    <xf numFmtId="1" fontId="13" fillId="6" borderId="1" xfId="0" applyNumberFormat="1" applyFont="1" applyFill="1" applyBorder="1" applyAlignment="1">
      <alignment horizontal="center" vertical="center" wrapText="1"/>
    </xf>
    <xf numFmtId="1" fontId="13" fillId="6" borderId="88" xfId="0" applyNumberFormat="1" applyFont="1" applyFill="1" applyBorder="1" applyAlignment="1">
      <alignment horizontal="center" vertical="center" wrapText="1"/>
    </xf>
    <xf numFmtId="169" fontId="13" fillId="6" borderId="91" xfId="2" applyNumberFormat="1" applyFont="1" applyFill="1" applyBorder="1" applyAlignment="1">
      <alignment horizontal="center" vertical="center"/>
    </xf>
    <xf numFmtId="0" fontId="0" fillId="6" borderId="49" xfId="0" applyFill="1" applyBorder="1" applyAlignment="1">
      <alignment horizontal="center" vertical="center"/>
    </xf>
    <xf numFmtId="0" fontId="13" fillId="6" borderId="107" xfId="0" applyFont="1" applyFill="1" applyBorder="1" applyAlignment="1">
      <alignment horizontal="center" vertical="center"/>
    </xf>
    <xf numFmtId="2" fontId="16" fillId="6" borderId="107" xfId="0" applyNumberFormat="1" applyFont="1" applyFill="1" applyBorder="1" applyAlignment="1">
      <alignment horizontal="center" vertical="center"/>
    </xf>
    <xf numFmtId="169" fontId="13" fillId="6" borderId="108" xfId="2" applyNumberFormat="1" applyFont="1" applyFill="1" applyBorder="1" applyAlignment="1">
      <alignment horizontal="center" vertical="center"/>
    </xf>
    <xf numFmtId="169" fontId="13" fillId="6" borderId="104" xfId="2" applyNumberFormat="1" applyFont="1" applyFill="1" applyBorder="1" applyAlignment="1">
      <alignment horizontal="center" vertical="center"/>
    </xf>
    <xf numFmtId="169" fontId="13" fillId="6" borderId="105" xfId="2" applyNumberFormat="1" applyFont="1" applyFill="1" applyBorder="1" applyAlignment="1">
      <alignment horizontal="center" vertical="center"/>
    </xf>
    <xf numFmtId="169" fontId="13" fillId="6" borderId="106" xfId="2" applyNumberFormat="1" applyFont="1" applyFill="1" applyBorder="1" applyAlignment="1">
      <alignment horizontal="center" vertical="center"/>
    </xf>
    <xf numFmtId="169" fontId="13" fillId="6" borderId="6" xfId="2" applyNumberFormat="1" applyFont="1" applyFill="1" applyBorder="1" applyAlignment="1">
      <alignment vertical="center"/>
    </xf>
    <xf numFmtId="164" fontId="13" fillId="6" borderId="109" xfId="0" applyNumberFormat="1" applyFont="1" applyFill="1" applyBorder="1" applyAlignment="1">
      <alignment horizontal="center" vertical="center"/>
    </xf>
    <xf numFmtId="4" fontId="9" fillId="6" borderId="110" xfId="0" applyNumberFormat="1" applyFont="1" applyFill="1" applyBorder="1" applyAlignment="1">
      <alignment horizontal="center" vertical="center"/>
    </xf>
    <xf numFmtId="0" fontId="13" fillId="0" borderId="111" xfId="0" applyFont="1" applyFill="1" applyBorder="1" applyAlignment="1">
      <alignment horizontal="center"/>
    </xf>
    <xf numFmtId="0" fontId="13" fillId="0" borderId="16" xfId="0" applyFont="1" applyFill="1" applyBorder="1" applyAlignment="1">
      <alignment horizontal="center" vertical="center"/>
    </xf>
    <xf numFmtId="169" fontId="13" fillId="0" borderId="112" xfId="2" applyNumberFormat="1" applyFont="1" applyFill="1" applyBorder="1" applyAlignment="1">
      <alignment horizontal="center" vertical="center"/>
    </xf>
    <xf numFmtId="169" fontId="13" fillId="0" borderId="1" xfId="2" applyNumberFormat="1" applyFont="1" applyFill="1" applyBorder="1" applyAlignment="1">
      <alignment horizontal="center" vertical="center"/>
    </xf>
    <xf numFmtId="169" fontId="13" fillId="0" borderId="84" xfId="2" applyNumberFormat="1" applyFont="1" applyFill="1" applyBorder="1" applyAlignment="1">
      <alignment horizontal="center" vertical="center"/>
    </xf>
    <xf numFmtId="0" fontId="13" fillId="0" borderId="113" xfId="0" applyFont="1" applyFill="1" applyBorder="1" applyAlignment="1">
      <alignment horizontal="center"/>
    </xf>
    <xf numFmtId="9" fontId="16" fillId="10" borderId="1" xfId="3" applyFont="1" applyFill="1" applyBorder="1" applyAlignment="1" applyProtection="1">
      <alignment horizontal="center" vertical="center" wrapText="1"/>
      <protection locked="0"/>
    </xf>
    <xf numFmtId="164" fontId="0" fillId="7" borderId="105" xfId="0" applyNumberFormat="1" applyFill="1" applyBorder="1" applyAlignment="1" applyProtection="1">
      <alignment horizontal="center" vertical="center"/>
      <protection locked="0"/>
    </xf>
    <xf numFmtId="0" fontId="0" fillId="7" borderId="13" xfId="0" applyFill="1" applyBorder="1" applyAlignment="1" applyProtection="1">
      <alignment horizontal="center" vertical="center"/>
      <protection locked="0"/>
    </xf>
    <xf numFmtId="164" fontId="12" fillId="7" borderId="12" xfId="2" applyNumberFormat="1" applyFont="1" applyFill="1" applyBorder="1" applyAlignment="1" applyProtection="1">
      <alignment horizontal="center" vertical="center"/>
      <protection locked="0"/>
    </xf>
    <xf numFmtId="0" fontId="13" fillId="0" borderId="0" xfId="0" applyFont="1" applyFill="1"/>
    <xf numFmtId="0" fontId="17" fillId="0" borderId="0" xfId="0" applyFont="1" applyAlignment="1">
      <alignment horizontal="right"/>
    </xf>
    <xf numFmtId="0" fontId="0" fillId="0" borderId="0" xfId="0" applyAlignment="1">
      <alignment horizontal="right"/>
    </xf>
    <xf numFmtId="0" fontId="0" fillId="0" borderId="0" xfId="0" applyFill="1" applyAlignment="1">
      <alignment horizontal="right"/>
    </xf>
    <xf numFmtId="0" fontId="13" fillId="0" borderId="0" xfId="0" applyFont="1" applyAlignment="1">
      <alignment horizontal="right"/>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6" fillId="0" borderId="16" xfId="0" applyFont="1" applyFill="1" applyBorder="1" applyAlignment="1">
      <alignment horizontal="center" vertical="center"/>
    </xf>
    <xf numFmtId="0" fontId="13" fillId="0" borderId="94" xfId="0" applyFont="1" applyFill="1" applyBorder="1" applyAlignment="1">
      <alignment horizontal="center" vertical="center"/>
    </xf>
    <xf numFmtId="0" fontId="16" fillId="0" borderId="0" xfId="0" applyFont="1" applyBorder="1" applyAlignment="1">
      <alignment horizontal="center" vertical="center"/>
    </xf>
    <xf numFmtId="169" fontId="0" fillId="6" borderId="84" xfId="0" applyNumberFormat="1" applyFill="1" applyBorder="1" applyAlignment="1">
      <alignment vertical="center"/>
    </xf>
    <xf numFmtId="169" fontId="0" fillId="6" borderId="190" xfId="0" applyNumberFormat="1" applyFill="1" applyBorder="1" applyAlignment="1">
      <alignment vertical="center"/>
    </xf>
    <xf numFmtId="0" fontId="0" fillId="0" borderId="4" xfId="0" applyBorder="1" applyAlignment="1">
      <alignment horizontal="center" vertical="center"/>
    </xf>
    <xf numFmtId="0" fontId="0" fillId="0" borderId="138" xfId="0" applyBorder="1" applyAlignment="1">
      <alignment vertical="center"/>
    </xf>
    <xf numFmtId="0" fontId="0" fillId="0" borderId="126" xfId="0" applyBorder="1" applyAlignment="1">
      <alignment horizontal="center" vertical="center"/>
    </xf>
    <xf numFmtId="0" fontId="0" fillId="0" borderId="3" xfId="0" applyBorder="1" applyAlignment="1">
      <alignment vertical="center"/>
    </xf>
    <xf numFmtId="0" fontId="0" fillId="0" borderId="3" xfId="0" applyBorder="1" applyAlignment="1">
      <alignment horizontal="left" vertical="center"/>
    </xf>
    <xf numFmtId="0" fontId="0" fillId="0" borderId="123" xfId="0" applyBorder="1" applyAlignment="1">
      <alignment horizontal="center" vertical="center"/>
    </xf>
    <xf numFmtId="0" fontId="0" fillId="0" borderId="6" xfId="0" applyBorder="1" applyAlignment="1">
      <alignment horizontal="left" vertical="center"/>
    </xf>
    <xf numFmtId="0" fontId="21" fillId="0" borderId="193" xfId="0" applyFont="1" applyBorder="1" applyAlignment="1">
      <alignment horizontal="left" vertical="top"/>
    </xf>
    <xf numFmtId="0" fontId="16" fillId="16" borderId="10" xfId="0" applyFont="1" applyFill="1" applyBorder="1" applyAlignment="1">
      <alignment horizontal="center" vertical="top"/>
    </xf>
    <xf numFmtId="0" fontId="21" fillId="0" borderId="1" xfId="0" applyFont="1" applyBorder="1" applyAlignment="1">
      <alignment horizontal="left" vertical="top" wrapText="1"/>
    </xf>
    <xf numFmtId="0" fontId="21" fillId="0" borderId="12" xfId="0" applyFont="1" applyBorder="1" applyAlignment="1">
      <alignment horizontal="left" vertical="top"/>
    </xf>
    <xf numFmtId="0" fontId="21" fillId="0" borderId="12" xfId="0" applyFont="1" applyBorder="1" applyAlignment="1">
      <alignment horizontal="left" vertical="top" wrapText="1"/>
    </xf>
    <xf numFmtId="0" fontId="21" fillId="0" borderId="105" xfId="0" applyFont="1" applyBorder="1" applyAlignment="1">
      <alignment horizontal="left" vertical="top" wrapText="1"/>
    </xf>
    <xf numFmtId="0" fontId="21" fillId="0" borderId="69" xfId="0" applyFont="1" applyBorder="1" applyAlignment="1">
      <alignment horizontal="left" vertical="top" wrapText="1"/>
    </xf>
    <xf numFmtId="0" fontId="21" fillId="0" borderId="1"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1" fillId="0" borderId="105" xfId="0" applyFont="1" applyBorder="1" applyAlignment="1">
      <alignment horizontal="center" vertical="center"/>
    </xf>
    <xf numFmtId="0" fontId="21" fillId="0" borderId="132" xfId="0" applyFont="1" applyBorder="1" applyAlignment="1">
      <alignment horizontal="center" vertical="center"/>
    </xf>
    <xf numFmtId="0" fontId="0" fillId="0" borderId="0" xfId="0" applyNumberFormat="1" applyAlignment="1">
      <alignment horizontal="left" vertical="center"/>
    </xf>
    <xf numFmtId="0" fontId="13" fillId="0" borderId="0" xfId="0" applyFont="1" applyAlignment="1">
      <alignment horizontal="left" vertical="center" wrapText="1"/>
    </xf>
    <xf numFmtId="0" fontId="0" fillId="0" borderId="0" xfId="0" applyFill="1" applyAlignment="1">
      <alignment horizontal="left" vertical="center"/>
    </xf>
    <xf numFmtId="0" fontId="0" fillId="0" borderId="0" xfId="0" applyAlignment="1">
      <alignment horizontal="left" vertical="top"/>
    </xf>
    <xf numFmtId="0" fontId="0" fillId="0" borderId="0" xfId="0" applyFill="1" applyAlignment="1">
      <alignment horizontal="right" vertical="center"/>
    </xf>
    <xf numFmtId="0" fontId="13"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Alignment="1">
      <alignment horizontal="right" vertical="center"/>
    </xf>
    <xf numFmtId="0" fontId="13" fillId="6" borderId="1" xfId="0" applyNumberFormat="1" applyFont="1" applyFill="1" applyBorder="1" applyAlignment="1">
      <alignment horizontal="center" vertical="center"/>
    </xf>
    <xf numFmtId="164" fontId="0" fillId="10" borderId="1" xfId="0" applyNumberFormat="1" applyFill="1" applyBorder="1" applyAlignment="1" applyProtection="1">
      <alignment horizontal="right" vertical="center" wrapText="1"/>
      <protection locked="0"/>
    </xf>
    <xf numFmtId="164" fontId="0" fillId="10" borderId="194" xfId="0" applyNumberFormat="1" applyFill="1" applyBorder="1" applyAlignment="1" applyProtection="1">
      <alignment horizontal="right" vertical="center" wrapText="1"/>
      <protection locked="0"/>
    </xf>
    <xf numFmtId="0" fontId="16" fillId="0" borderId="7" xfId="0" applyFont="1" applyBorder="1" applyAlignment="1">
      <alignment horizontal="left" vertical="center"/>
    </xf>
    <xf numFmtId="0" fontId="16" fillId="0" borderId="9" xfId="0" applyFont="1" applyBorder="1" applyAlignment="1">
      <alignment horizontal="left" vertical="center" wrapText="1"/>
    </xf>
    <xf numFmtId="0" fontId="13" fillId="6" borderId="8" xfId="0" applyNumberFormat="1" applyFont="1" applyFill="1" applyBorder="1" applyAlignment="1">
      <alignment horizontal="center" vertical="center"/>
    </xf>
    <xf numFmtId="164" fontId="0" fillId="10" borderId="8" xfId="0" applyNumberFormat="1" applyFill="1" applyBorder="1" applyAlignment="1" applyProtection="1">
      <alignment horizontal="right" vertical="center" wrapText="1"/>
      <protection locked="0"/>
    </xf>
    <xf numFmtId="164" fontId="0" fillId="10" borderId="195" xfId="0" applyNumberFormat="1" applyFill="1" applyBorder="1" applyAlignment="1" applyProtection="1">
      <alignment horizontal="right" vertical="center" wrapText="1"/>
      <protection locked="0"/>
    </xf>
    <xf numFmtId="0" fontId="14" fillId="0" borderId="196" xfId="0" applyFont="1" applyBorder="1" applyAlignment="1">
      <alignment horizontal="center" vertical="center"/>
    </xf>
    <xf numFmtId="0" fontId="14" fillId="2" borderId="105" xfId="0" applyFont="1" applyFill="1" applyBorder="1" applyAlignment="1" applyProtection="1">
      <alignment horizontal="center" vertical="center"/>
    </xf>
    <xf numFmtId="164" fontId="14" fillId="2" borderId="105" xfId="0" applyNumberFormat="1" applyFont="1" applyFill="1" applyBorder="1" applyAlignment="1" applyProtection="1">
      <alignment horizontal="center" vertical="center" wrapText="1"/>
    </xf>
    <xf numFmtId="49" fontId="14" fillId="10" borderId="105" xfId="0" applyNumberFormat="1" applyFont="1" applyFill="1" applyBorder="1" applyAlignment="1" applyProtection="1">
      <alignment horizontal="center" vertical="center" wrapText="1"/>
      <protection locked="0"/>
    </xf>
    <xf numFmtId="49" fontId="14" fillId="10" borderId="197" xfId="0" applyNumberFormat="1" applyFont="1" applyFill="1" applyBorder="1" applyAlignment="1" applyProtection="1">
      <alignment horizontal="center" vertical="center" wrapText="1"/>
      <protection locked="0"/>
    </xf>
    <xf numFmtId="164" fontId="0" fillId="10" borderId="194" xfId="0" applyNumberFormat="1" applyFill="1" applyBorder="1" applyAlignment="1" applyProtection="1">
      <alignment horizontal="center" vertical="center"/>
      <protection locked="0"/>
    </xf>
    <xf numFmtId="164" fontId="0" fillId="10" borderId="195" xfId="0" applyNumberFormat="1" applyFill="1" applyBorder="1" applyAlignment="1" applyProtection="1">
      <alignment horizontal="center" vertical="center"/>
      <protection locked="0"/>
    </xf>
    <xf numFmtId="164" fontId="0" fillId="10" borderId="198" xfId="0" applyNumberFormat="1" applyFill="1" applyBorder="1" applyAlignment="1" applyProtection="1">
      <alignment horizontal="center" vertical="center"/>
      <protection locked="0"/>
    </xf>
    <xf numFmtId="0" fontId="16" fillId="0" borderId="33" xfId="0" applyFont="1" applyBorder="1" applyAlignment="1">
      <alignment horizontal="left" vertical="center"/>
    </xf>
    <xf numFmtId="0" fontId="13" fillId="6" borderId="34" xfId="0" applyNumberFormat="1" applyFont="1" applyFill="1" applyBorder="1" applyAlignment="1">
      <alignment horizontal="center" vertical="center"/>
    </xf>
    <xf numFmtId="164" fontId="0" fillId="6" borderId="34" xfId="0" applyNumberFormat="1" applyFill="1" applyBorder="1" applyAlignment="1">
      <alignment horizontal="right" vertical="center"/>
    </xf>
    <xf numFmtId="164" fontId="0" fillId="10" borderId="34" xfId="0" applyNumberFormat="1" applyFill="1" applyBorder="1" applyAlignment="1" applyProtection="1">
      <alignment horizontal="right" vertical="center" wrapText="1"/>
      <protection locked="0"/>
    </xf>
    <xf numFmtId="164" fontId="0" fillId="10" borderId="198" xfId="0" applyNumberFormat="1" applyFill="1" applyBorder="1" applyAlignment="1" applyProtection="1">
      <alignment horizontal="right" vertical="center" wrapText="1"/>
      <protection locked="0"/>
    </xf>
    <xf numFmtId="164" fontId="13" fillId="6" borderId="142" xfId="0" applyNumberFormat="1" applyFont="1" applyFill="1" applyBorder="1" applyAlignment="1">
      <alignment horizontal="right" vertical="center"/>
    </xf>
    <xf numFmtId="164" fontId="0" fillId="2" borderId="142" xfId="0" applyNumberFormat="1" applyFill="1" applyBorder="1" applyAlignment="1">
      <alignment horizontal="left" vertical="top"/>
    </xf>
    <xf numFmtId="0" fontId="0" fillId="2" borderId="142" xfId="0" applyFill="1" applyBorder="1" applyAlignment="1">
      <alignment horizontal="left" vertical="top"/>
    </xf>
    <xf numFmtId="0" fontId="0" fillId="2" borderId="143" xfId="0" applyFill="1" applyBorder="1" applyAlignment="1">
      <alignment horizontal="left" vertical="top"/>
    </xf>
    <xf numFmtId="5" fontId="0" fillId="10" borderId="1" xfId="0" applyNumberFormat="1" applyFill="1" applyBorder="1" applyAlignment="1" applyProtection="1">
      <alignment horizontal="right" vertical="center" wrapText="1"/>
      <protection locked="0"/>
    </xf>
    <xf numFmtId="49" fontId="0" fillId="10" borderId="1" xfId="0" applyNumberFormat="1" applyFill="1" applyBorder="1" applyAlignment="1" applyProtection="1">
      <alignment horizontal="right" vertical="center" wrapText="1"/>
      <protection locked="0"/>
    </xf>
    <xf numFmtId="5" fontId="0" fillId="10" borderId="194" xfId="0" applyNumberFormat="1" applyFill="1" applyBorder="1" applyAlignment="1" applyProtection="1">
      <alignment horizontal="right" vertical="center" wrapText="1"/>
      <protection locked="0"/>
    </xf>
    <xf numFmtId="5" fontId="0" fillId="10" borderId="8" xfId="0" applyNumberFormat="1" applyFill="1" applyBorder="1" applyAlignment="1" applyProtection="1">
      <alignment horizontal="right" vertical="center" wrapText="1"/>
      <protection locked="0"/>
    </xf>
    <xf numFmtId="49" fontId="0" fillId="10" borderId="8" xfId="0" applyNumberFormat="1" applyFill="1" applyBorder="1" applyAlignment="1" applyProtection="1">
      <alignment horizontal="right" vertical="center" wrapText="1"/>
      <protection locked="0"/>
    </xf>
    <xf numFmtId="5" fontId="0" fillId="10" borderId="195" xfId="0" applyNumberFormat="1" applyFill="1" applyBorder="1" applyAlignment="1" applyProtection="1">
      <alignment horizontal="right" vertical="center" wrapText="1"/>
      <protection locked="0"/>
    </xf>
    <xf numFmtId="0" fontId="14" fillId="10" borderId="31" xfId="0" applyFont="1" applyFill="1" applyBorder="1" applyAlignment="1" applyProtection="1">
      <alignment horizontal="center" vertical="center" wrapText="1"/>
      <protection locked="0"/>
    </xf>
    <xf numFmtId="0" fontId="14" fillId="10" borderId="25" xfId="0" applyFont="1" applyFill="1" applyBorder="1" applyAlignment="1" applyProtection="1">
      <alignment horizontal="center" vertical="center" wrapText="1"/>
      <protection locked="0"/>
    </xf>
    <xf numFmtId="5" fontId="0" fillId="10" borderId="34" xfId="0" applyNumberFormat="1" applyFill="1" applyBorder="1" applyAlignment="1" applyProtection="1">
      <alignment horizontal="right" vertical="center" wrapText="1"/>
      <protection locked="0"/>
    </xf>
    <xf numFmtId="49" fontId="0" fillId="10" borderId="34" xfId="0" applyNumberFormat="1" applyFill="1" applyBorder="1" applyAlignment="1" applyProtection="1">
      <alignment horizontal="right" vertical="center" wrapText="1"/>
      <protection locked="0"/>
    </xf>
    <xf numFmtId="5" fontId="0" fillId="10" borderId="198" xfId="0" applyNumberFormat="1" applyFill="1" applyBorder="1" applyAlignment="1" applyProtection="1">
      <alignment horizontal="right" vertical="center" wrapText="1"/>
      <protection locked="0"/>
    </xf>
    <xf numFmtId="169" fontId="12" fillId="0" borderId="0" xfId="2" applyNumberFormat="1" applyFont="1" applyFill="1" applyBorder="1"/>
    <xf numFmtId="0" fontId="13" fillId="0" borderId="26" xfId="0" applyFont="1" applyBorder="1"/>
    <xf numFmtId="2" fontId="0" fillId="0" borderId="0" xfId="0" applyNumberFormat="1" applyBorder="1" applyAlignment="1">
      <alignment horizontal="center" vertical="center" wrapText="1"/>
    </xf>
    <xf numFmtId="169" fontId="12" fillId="0" borderId="0" xfId="2" applyNumberFormat="1" applyFont="1" applyBorder="1" applyAlignment="1">
      <alignment horizontal="center" vertical="center"/>
    </xf>
    <xf numFmtId="169" fontId="12" fillId="0" borderId="0" xfId="2" applyNumberFormat="1" applyFont="1" applyBorder="1" applyAlignment="1">
      <alignment vertical="center"/>
    </xf>
    <xf numFmtId="0" fontId="0" fillId="0" borderId="0" xfId="0" applyBorder="1" applyAlignment="1">
      <alignment horizontal="center"/>
    </xf>
    <xf numFmtId="0" fontId="0" fillId="0" borderId="0" xfId="0" applyBorder="1"/>
    <xf numFmtId="0" fontId="0" fillId="0" borderId="32" xfId="0" applyBorder="1"/>
    <xf numFmtId="169" fontId="16" fillId="0" borderId="0" xfId="2" applyNumberFormat="1" applyFont="1" applyBorder="1" applyAlignment="1">
      <alignment horizontal="left" vertical="center"/>
    </xf>
    <xf numFmtId="2" fontId="0" fillId="0" borderId="0" xfId="0" applyNumberFormat="1" applyBorder="1" applyAlignment="1">
      <alignment horizontal="center" vertical="center"/>
    </xf>
    <xf numFmtId="169" fontId="0" fillId="6" borderId="0" xfId="2" applyNumberFormat="1" applyFont="1" applyFill="1" applyBorder="1" applyAlignment="1">
      <alignment horizontal="center" vertical="center"/>
    </xf>
    <xf numFmtId="169" fontId="12" fillId="6" borderId="0" xfId="2" applyNumberFormat="1" applyFont="1" applyFill="1" applyBorder="1" applyAlignment="1">
      <alignment vertical="center"/>
    </xf>
    <xf numFmtId="0" fontId="0" fillId="6" borderId="0" xfId="0" applyFill="1" applyBorder="1" applyAlignment="1">
      <alignment horizontal="right"/>
    </xf>
    <xf numFmtId="1" fontId="0" fillId="6" borderId="0" xfId="0" applyNumberFormat="1" applyFill="1" applyBorder="1" applyAlignment="1">
      <alignment horizontal="center" vertical="center"/>
    </xf>
    <xf numFmtId="0" fontId="0" fillId="6" borderId="32" xfId="0" applyFill="1" applyBorder="1"/>
    <xf numFmtId="0" fontId="0" fillId="6" borderId="0" xfId="0" applyFill="1" applyBorder="1"/>
    <xf numFmtId="164" fontId="0" fillId="6" borderId="0" xfId="0" applyNumberFormat="1" applyFill="1" applyBorder="1" applyAlignment="1">
      <alignment horizontal="center" vertical="center"/>
    </xf>
    <xf numFmtId="0" fontId="0" fillId="6" borderId="32" xfId="0" applyFill="1" applyBorder="1" applyAlignment="1">
      <alignment horizontal="left" vertical="center"/>
    </xf>
    <xf numFmtId="1" fontId="1" fillId="6" borderId="200" xfId="0" applyNumberFormat="1" applyFont="1" applyFill="1" applyBorder="1" applyAlignment="1" applyProtection="1">
      <alignment horizontal="center" vertical="center" wrapText="1"/>
    </xf>
    <xf numFmtId="1" fontId="1" fillId="0" borderId="80" xfId="0" applyNumberFormat="1" applyFont="1" applyFill="1" applyBorder="1" applyAlignment="1" applyProtection="1">
      <alignment horizontal="center" vertical="center" wrapText="1"/>
    </xf>
    <xf numFmtId="0" fontId="0" fillId="0" borderId="74" xfId="0" applyBorder="1" applyAlignment="1">
      <alignment horizontal="left" vertical="top" wrapText="1"/>
    </xf>
    <xf numFmtId="0" fontId="0" fillId="0" borderId="147" xfId="0" applyBorder="1"/>
    <xf numFmtId="0" fontId="0" fillId="0" borderId="144" xfId="0" applyBorder="1" applyAlignment="1">
      <alignment horizontal="center" vertical="center"/>
    </xf>
    <xf numFmtId="0" fontId="0" fillId="0" borderId="144" xfId="0" applyBorder="1" applyAlignment="1">
      <alignment vertical="center"/>
    </xf>
    <xf numFmtId="0" fontId="0" fillId="0" borderId="145" xfId="0" applyBorder="1"/>
    <xf numFmtId="0" fontId="0" fillId="10" borderId="45" xfId="0" applyNumberFormat="1" applyFill="1" applyBorder="1" applyAlignment="1" applyProtection="1">
      <alignment horizontal="center" vertical="center"/>
      <protection locked="0"/>
    </xf>
    <xf numFmtId="164" fontId="0" fillId="10" borderId="45" xfId="0" applyNumberFormat="1" applyFill="1" applyBorder="1" applyAlignment="1" applyProtection="1">
      <alignment horizontal="right" vertical="center"/>
      <protection locked="0"/>
    </xf>
    <xf numFmtId="9" fontId="20" fillId="11" borderId="48" xfId="3" applyFont="1" applyFill="1" applyBorder="1" applyAlignment="1" applyProtection="1">
      <alignment horizontal="right" vertical="center"/>
      <protection locked="0"/>
    </xf>
    <xf numFmtId="49" fontId="15" fillId="7" borderId="7" xfId="0" applyNumberFormat="1" applyFont="1" applyFill="1" applyBorder="1" applyAlignment="1" applyProtection="1">
      <alignment horizontal="center" vertical="center" wrapText="1"/>
      <protection locked="0"/>
    </xf>
    <xf numFmtId="164" fontId="15" fillId="7" borderId="194" xfId="0" applyNumberFormat="1" applyFont="1" applyFill="1" applyBorder="1" applyAlignment="1" applyProtection="1">
      <alignment horizontal="center" vertical="center" wrapText="1"/>
      <protection locked="0"/>
    </xf>
    <xf numFmtId="49" fontId="15" fillId="7" borderId="9" xfId="0" applyNumberFormat="1" applyFont="1" applyFill="1" applyBorder="1" applyAlignment="1" applyProtection="1">
      <alignment horizontal="center" vertical="center" wrapText="1"/>
      <protection locked="0"/>
    </xf>
    <xf numFmtId="165" fontId="15" fillId="7" borderId="8" xfId="0" applyNumberFormat="1" applyFont="1" applyFill="1" applyBorder="1" applyAlignment="1" applyProtection="1">
      <alignment horizontal="center" vertical="center" wrapText="1"/>
      <protection locked="0"/>
    </xf>
    <xf numFmtId="49" fontId="15" fillId="7" borderId="8" xfId="0" applyNumberFormat="1" applyFont="1" applyFill="1" applyBorder="1" applyAlignment="1" applyProtection="1">
      <alignment horizontal="center" vertical="center" wrapText="1"/>
      <protection locked="0"/>
    </xf>
    <xf numFmtId="164" fontId="15" fillId="7" borderId="195" xfId="0" applyNumberFormat="1" applyFont="1" applyFill="1" applyBorder="1" applyAlignment="1" applyProtection="1">
      <alignment horizontal="center" vertical="center" wrapText="1"/>
      <protection locked="0"/>
    </xf>
    <xf numFmtId="164" fontId="15" fillId="7" borderId="45" xfId="0" applyNumberFormat="1" applyFont="1" applyFill="1" applyBorder="1" applyAlignment="1" applyProtection="1">
      <alignment horizontal="center" vertical="center"/>
      <protection locked="0"/>
    </xf>
    <xf numFmtId="165" fontId="15" fillId="7" borderId="45" xfId="0" applyNumberFormat="1" applyFont="1" applyFill="1" applyBorder="1" applyAlignment="1" applyProtection="1">
      <alignment horizontal="center" vertical="center"/>
      <protection locked="0"/>
    </xf>
    <xf numFmtId="9" fontId="15" fillId="7" borderId="45" xfId="0" applyNumberFormat="1" applyFont="1" applyFill="1" applyBorder="1" applyAlignment="1" applyProtection="1">
      <alignment horizontal="center" vertical="center"/>
      <protection locked="0"/>
    </xf>
    <xf numFmtId="167" fontId="15" fillId="7" borderId="8" xfId="1" applyNumberFormat="1" applyFont="1" applyFill="1" applyBorder="1" applyAlignment="1" applyProtection="1">
      <alignment horizontal="center" vertical="center"/>
      <protection locked="0"/>
    </xf>
    <xf numFmtId="164" fontId="15" fillId="7" borderId="8" xfId="0" applyNumberFormat="1" applyFont="1" applyFill="1" applyBorder="1" applyAlignment="1" applyProtection="1">
      <alignment horizontal="center" vertical="center"/>
      <protection locked="0"/>
    </xf>
    <xf numFmtId="165" fontId="15" fillId="7" borderId="8" xfId="0" applyNumberFormat="1" applyFont="1" applyFill="1" applyBorder="1" applyAlignment="1" applyProtection="1">
      <alignment horizontal="center" vertical="center"/>
      <protection locked="0"/>
    </xf>
    <xf numFmtId="9" fontId="15" fillId="7" borderId="8" xfId="0" applyNumberFormat="1" applyFont="1" applyFill="1" applyBorder="1" applyAlignment="1" applyProtection="1">
      <alignment horizontal="center" vertical="center"/>
      <protection locked="0"/>
    </xf>
    <xf numFmtId="49" fontId="0" fillId="7" borderId="48" xfId="0" applyNumberFormat="1" applyFill="1" applyBorder="1" applyAlignment="1" applyProtection="1">
      <alignment horizontal="left" vertical="top" wrapText="1"/>
      <protection locked="0"/>
    </xf>
    <xf numFmtId="164" fontId="0" fillId="7" borderId="72" xfId="0" applyNumberFormat="1" applyFill="1" applyBorder="1" applyAlignment="1" applyProtection="1">
      <alignment horizontal="left" vertical="top"/>
      <protection locked="0"/>
    </xf>
    <xf numFmtId="0" fontId="0" fillId="7" borderId="79"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164" fontId="0" fillId="7" borderId="45" xfId="0" applyNumberFormat="1" applyFill="1" applyBorder="1" applyAlignment="1" applyProtection="1">
      <alignment horizontal="center" vertical="center"/>
      <protection locked="0"/>
    </xf>
    <xf numFmtId="166" fontId="0" fillId="7" borderId="45" xfId="0" applyNumberFormat="1" applyFill="1" applyBorder="1" applyAlignment="1" applyProtection="1">
      <alignment horizontal="center" vertical="center"/>
      <protection locked="0"/>
    </xf>
    <xf numFmtId="0" fontId="0" fillId="7" borderId="40"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164" fontId="0" fillId="7" borderId="8" xfId="0" applyNumberFormat="1" applyFill="1" applyBorder="1" applyAlignment="1" applyProtection="1">
      <alignment horizontal="center" vertical="center"/>
      <protection locked="0"/>
    </xf>
    <xf numFmtId="166" fontId="0" fillId="7" borderId="8" xfId="0" applyNumberFormat="1" applyFill="1" applyBorder="1" applyAlignment="1" applyProtection="1">
      <alignment horizontal="center" vertical="center"/>
      <protection locked="0"/>
    </xf>
    <xf numFmtId="49" fontId="0" fillId="7" borderId="194" xfId="0" applyNumberFormat="1" applyFill="1" applyBorder="1" applyAlignment="1" applyProtection="1">
      <alignment horizontal="left" vertical="top"/>
      <protection locked="0"/>
    </xf>
    <xf numFmtId="1" fontId="0" fillId="7" borderId="70" xfId="0" applyNumberFormat="1" applyFill="1" applyBorder="1" applyAlignment="1" applyProtection="1">
      <alignment horizontal="center" vertical="center"/>
      <protection locked="0"/>
    </xf>
    <xf numFmtId="164" fontId="12" fillId="7" borderId="193" xfId="2" applyNumberFormat="1" applyFont="1" applyFill="1" applyBorder="1" applyAlignment="1" applyProtection="1">
      <alignment horizontal="center" vertical="center"/>
      <protection locked="0"/>
    </xf>
    <xf numFmtId="1" fontId="0" fillId="7" borderId="10" xfId="0" applyNumberFormat="1" applyFill="1" applyBorder="1" applyAlignment="1" applyProtection="1">
      <alignment horizontal="center" vertical="center"/>
      <protection locked="0"/>
    </xf>
    <xf numFmtId="1" fontId="0" fillId="7" borderId="78" xfId="0" applyNumberFormat="1" applyFill="1" applyBorder="1" applyAlignment="1" applyProtection="1">
      <alignment horizontal="center" vertical="center"/>
      <protection locked="0"/>
    </xf>
    <xf numFmtId="164" fontId="12" fillId="7" borderId="69" xfId="2" applyNumberFormat="1" applyFont="1" applyFill="1" applyBorder="1" applyAlignment="1" applyProtection="1">
      <alignment horizontal="center" vertical="center"/>
      <protection locked="0"/>
    </xf>
    <xf numFmtId="0" fontId="13" fillId="7" borderId="80" xfId="0" applyFont="1" applyFill="1" applyBorder="1" applyAlignment="1" applyProtection="1">
      <alignment horizontal="left" vertical="top"/>
      <protection locked="0"/>
    </xf>
    <xf numFmtId="0" fontId="13" fillId="7" borderId="201" xfId="0" applyFont="1" applyFill="1" applyBorder="1" applyAlignment="1" applyProtection="1">
      <alignment horizontal="left" vertical="top"/>
      <protection locked="0"/>
    </xf>
    <xf numFmtId="0" fontId="0" fillId="7" borderId="199" xfId="0" applyFill="1" applyBorder="1" applyAlignment="1" applyProtection="1">
      <alignment horizontal="left" vertical="top"/>
      <protection locked="0"/>
    </xf>
    <xf numFmtId="164" fontId="0" fillId="7" borderId="92" xfId="0" applyNumberFormat="1" applyFill="1" applyBorder="1" applyAlignment="1" applyProtection="1">
      <alignment horizontal="center" vertical="center"/>
      <protection locked="0"/>
    </xf>
    <xf numFmtId="1" fontId="0" fillId="7" borderId="92" xfId="0" applyNumberFormat="1" applyFill="1" applyBorder="1" applyAlignment="1" applyProtection="1">
      <alignment horizontal="center" vertical="center"/>
      <protection locked="0"/>
    </xf>
    <xf numFmtId="49" fontId="0" fillId="7" borderId="210" xfId="0" applyNumberFormat="1" applyFill="1" applyBorder="1" applyAlignment="1" applyProtection="1">
      <alignment horizontal="left" vertical="top"/>
      <protection locked="0"/>
    </xf>
    <xf numFmtId="0" fontId="0" fillId="7" borderId="196" xfId="0" applyFill="1" applyBorder="1" applyAlignment="1" applyProtection="1">
      <alignment horizontal="left" vertical="top"/>
      <protection locked="0"/>
    </xf>
    <xf numFmtId="1" fontId="0" fillId="7" borderId="105" xfId="0" applyNumberFormat="1" applyFill="1" applyBorder="1" applyAlignment="1" applyProtection="1">
      <alignment horizontal="center" vertical="center"/>
      <protection locked="0"/>
    </xf>
    <xf numFmtId="49" fontId="0" fillId="7" borderId="197" xfId="0" applyNumberFormat="1" applyFill="1" applyBorder="1" applyAlignment="1" applyProtection="1">
      <alignment horizontal="center" vertical="center"/>
      <protection locked="0"/>
    </xf>
    <xf numFmtId="0" fontId="29" fillId="0" borderId="0" xfId="4" applyFill="1"/>
    <xf numFmtId="0" fontId="14" fillId="2" borderId="9" xfId="0" applyFont="1" applyFill="1" applyBorder="1" applyAlignment="1">
      <alignment horizontal="center" vertical="center"/>
    </xf>
    <xf numFmtId="0" fontId="18" fillId="0" borderId="8" xfId="0" applyFont="1" applyBorder="1" applyAlignment="1">
      <alignment horizontal="center" vertical="center"/>
    </xf>
    <xf numFmtId="0" fontId="18" fillId="0" borderId="8" xfId="0" applyFont="1" applyBorder="1" applyAlignment="1">
      <alignment horizontal="center" vertical="center" wrapText="1"/>
    </xf>
    <xf numFmtId="164" fontId="18" fillId="0" borderId="8" xfId="0" applyNumberFormat="1" applyFont="1" applyBorder="1" applyAlignment="1">
      <alignment horizontal="center" vertical="center" wrapText="1"/>
    </xf>
    <xf numFmtId="0" fontId="29" fillId="0" borderId="0" xfId="4"/>
    <xf numFmtId="0" fontId="29" fillId="0" borderId="0" xfId="4" applyAlignment="1">
      <alignment horizontal="left" vertical="center"/>
    </xf>
    <xf numFmtId="14" fontId="0" fillId="0" borderId="0" xfId="0" applyNumberFormat="1"/>
    <xf numFmtId="14" fontId="13" fillId="6" borderId="111" xfId="0" applyNumberFormat="1" applyFont="1" applyFill="1" applyBorder="1" applyAlignment="1">
      <alignment horizontal="left"/>
    </xf>
    <xf numFmtId="14" fontId="13" fillId="6" borderId="109" xfId="0" applyNumberFormat="1" applyFont="1" applyFill="1" applyBorder="1" applyAlignment="1">
      <alignment horizontal="left"/>
    </xf>
    <xf numFmtId="0" fontId="29" fillId="0" borderId="0" xfId="4" applyAlignment="1">
      <alignment horizontal="left" vertical="center" wrapText="1"/>
    </xf>
    <xf numFmtId="49" fontId="0" fillId="5" borderId="31" xfId="0" applyNumberFormat="1" applyFill="1" applyBorder="1" applyAlignment="1" applyProtection="1">
      <alignment horizontal="center" vertical="center"/>
      <protection locked="0"/>
    </xf>
    <xf numFmtId="0" fontId="0" fillId="7" borderId="60" xfId="0" applyNumberFormat="1" applyFill="1" applyBorder="1" applyAlignment="1" applyProtection="1">
      <alignment horizontal="center"/>
      <protection locked="0"/>
    </xf>
    <xf numFmtId="14" fontId="0" fillId="7" borderId="61" xfId="0" applyNumberFormat="1" applyFill="1" applyBorder="1" applyAlignment="1" applyProtection="1">
      <alignment horizontal="center"/>
      <protection locked="0"/>
    </xf>
    <xf numFmtId="49" fontId="0" fillId="7" borderId="53" xfId="0" applyNumberFormat="1" applyFill="1" applyBorder="1" applyAlignment="1" applyProtection="1">
      <alignment horizontal="center" vertical="center"/>
      <protection locked="0"/>
    </xf>
    <xf numFmtId="49" fontId="0" fillId="7" borderId="81" xfId="0" applyNumberFormat="1" applyFill="1" applyBorder="1" applyAlignment="1" applyProtection="1">
      <alignment horizontal="center" vertical="center"/>
      <protection locked="0"/>
    </xf>
    <xf numFmtId="49" fontId="0" fillId="7" borderId="54" xfId="0" applyNumberFormat="1" applyFill="1" applyBorder="1" applyAlignment="1" applyProtection="1">
      <alignment horizontal="center" vertical="center"/>
      <protection locked="0"/>
    </xf>
    <xf numFmtId="173" fontId="0" fillId="7" borderId="238" xfId="0" applyNumberFormat="1" applyFill="1" applyBorder="1" applyAlignment="1" applyProtection="1">
      <alignment vertical="center"/>
      <protection locked="0"/>
    </xf>
    <xf numFmtId="173" fontId="0" fillId="7" borderId="81" xfId="0" applyNumberFormat="1" applyFill="1" applyBorder="1" applyAlignment="1" applyProtection="1">
      <alignment vertical="center"/>
      <protection locked="0"/>
    </xf>
    <xf numFmtId="173" fontId="0" fillId="7" borderId="54" xfId="0" applyNumberFormat="1" applyFill="1" applyBorder="1" applyAlignment="1" applyProtection="1">
      <alignment vertical="center"/>
      <protection locked="0"/>
    </xf>
    <xf numFmtId="9" fontId="21" fillId="7" borderId="53" xfId="3" applyFont="1" applyFill="1" applyBorder="1" applyAlignment="1" applyProtection="1">
      <alignment horizontal="center" vertical="center"/>
      <protection locked="0"/>
    </xf>
    <xf numFmtId="9" fontId="21" fillId="7" borderId="54" xfId="3" applyFont="1" applyFill="1" applyBorder="1" applyAlignment="1" applyProtection="1">
      <alignment horizontal="center" vertical="center"/>
      <protection locked="0"/>
    </xf>
    <xf numFmtId="3" fontId="9" fillId="7" borderId="70" xfId="0" applyNumberFormat="1" applyFont="1" applyFill="1" applyBorder="1" applyAlignment="1" applyProtection="1">
      <alignment horizontal="center" vertical="center"/>
      <protection locked="0"/>
    </xf>
    <xf numFmtId="164" fontId="9" fillId="7" borderId="29" xfId="0" applyNumberFormat="1" applyFont="1" applyFill="1" applyBorder="1" applyAlignment="1" applyProtection="1">
      <alignment horizontal="center" vertical="center"/>
      <protection locked="0"/>
    </xf>
    <xf numFmtId="3" fontId="11" fillId="7" borderId="27" xfId="0" applyNumberFormat="1" applyFont="1" applyFill="1" applyBorder="1" applyAlignment="1" applyProtection="1">
      <alignment horizontal="center" vertical="center"/>
      <protection locked="0"/>
    </xf>
    <xf numFmtId="164" fontId="11" fillId="7" borderId="10" xfId="0" applyNumberFormat="1" applyFont="1" applyFill="1" applyBorder="1" applyAlignment="1" applyProtection="1">
      <alignment horizontal="center" vertical="center"/>
      <protection locked="0"/>
    </xf>
    <xf numFmtId="3" fontId="11" fillId="7" borderId="10" xfId="0" applyNumberFormat="1" applyFont="1" applyFill="1" applyBorder="1" applyAlignment="1" applyProtection="1">
      <alignment horizontal="center" vertical="center"/>
      <protection locked="0"/>
    </xf>
    <xf numFmtId="164" fontId="22" fillId="7" borderId="48" xfId="0" applyNumberFormat="1" applyFont="1" applyFill="1" applyBorder="1" applyAlignment="1" applyProtection="1">
      <alignment horizontal="center"/>
      <protection locked="0"/>
    </xf>
    <xf numFmtId="49" fontId="14" fillId="6" borderId="105" xfId="0" applyNumberFormat="1" applyFont="1" applyFill="1" applyBorder="1" applyAlignment="1" applyProtection="1">
      <alignment horizontal="center" vertical="center" wrapText="1"/>
    </xf>
    <xf numFmtId="164" fontId="0" fillId="6" borderId="8" xfId="0" applyNumberFormat="1" applyFill="1" applyBorder="1" applyAlignment="1" applyProtection="1">
      <alignment horizontal="right" vertical="center" wrapText="1"/>
    </xf>
    <xf numFmtId="164" fontId="0" fillId="6" borderId="1" xfId="0" applyNumberFormat="1" applyFill="1" applyBorder="1" applyAlignment="1" applyProtection="1">
      <alignment horizontal="right" vertical="center" wrapText="1"/>
    </xf>
    <xf numFmtId="164" fontId="0" fillId="6" borderId="34" xfId="0" applyNumberFormat="1" applyFill="1" applyBorder="1" applyAlignment="1" applyProtection="1">
      <alignment horizontal="right" vertical="center" wrapText="1"/>
    </xf>
    <xf numFmtId="0" fontId="14" fillId="6" borderId="105" xfId="0" applyFont="1" applyFill="1" applyBorder="1" applyAlignment="1" applyProtection="1">
      <alignment horizontal="center" vertical="center"/>
    </xf>
    <xf numFmtId="14" fontId="13" fillId="6" borderId="111" xfId="0" applyNumberFormat="1" applyFont="1" applyFill="1" applyBorder="1" applyAlignment="1" applyProtection="1">
      <alignment horizontal="left"/>
    </xf>
    <xf numFmtId="14" fontId="0" fillId="0" borderId="0" xfId="0" applyNumberFormat="1" applyProtection="1"/>
    <xf numFmtId="0" fontId="0" fillId="0" borderId="0" xfId="0" applyProtection="1"/>
    <xf numFmtId="14" fontId="13" fillId="6" borderId="109" xfId="0" applyNumberFormat="1" applyFont="1" applyFill="1" applyBorder="1" applyAlignment="1" applyProtection="1">
      <alignment horizontal="left"/>
    </xf>
    <xf numFmtId="0" fontId="14" fillId="2" borderId="38" xfId="0" applyFont="1" applyFill="1" applyBorder="1" applyAlignment="1" applyProtection="1">
      <alignment horizontal="center" vertical="center"/>
    </xf>
    <xf numFmtId="0" fontId="14" fillId="0" borderId="35" xfId="0" applyFont="1" applyBorder="1" applyAlignment="1" applyProtection="1">
      <alignment horizontal="center" vertical="center"/>
    </xf>
    <xf numFmtId="0" fontId="29" fillId="0" borderId="116" xfId="4" applyBorder="1" applyAlignment="1" applyProtection="1">
      <alignment horizontal="center" vertical="center"/>
    </xf>
    <xf numFmtId="0" fontId="14" fillId="0" borderId="196" xfId="0" applyFont="1" applyBorder="1" applyAlignment="1" applyProtection="1">
      <alignment horizontal="center" vertical="center"/>
    </xf>
    <xf numFmtId="0" fontId="14" fillId="2" borderId="197" xfId="0" applyFont="1" applyFill="1" applyBorder="1" applyAlignment="1" applyProtection="1">
      <alignment horizontal="center" vertical="center"/>
    </xf>
    <xf numFmtId="0" fontId="13" fillId="6" borderId="9" xfId="0" applyFont="1" applyFill="1" applyBorder="1" applyAlignment="1" applyProtection="1">
      <alignment horizontal="left" vertical="top"/>
    </xf>
    <xf numFmtId="0" fontId="13" fillId="6" borderId="8" xfId="0" applyNumberFormat="1" applyFont="1" applyFill="1" applyBorder="1" applyAlignment="1" applyProtection="1">
      <alignment horizontal="center" vertical="top"/>
    </xf>
    <xf numFmtId="0" fontId="13" fillId="6" borderId="7" xfId="0" applyFont="1" applyFill="1" applyBorder="1" applyAlignment="1" applyProtection="1">
      <alignment horizontal="left" vertical="top"/>
    </xf>
    <xf numFmtId="0" fontId="13" fillId="6" borderId="1" xfId="0" applyNumberFormat="1" applyFont="1" applyFill="1" applyBorder="1" applyAlignment="1" applyProtection="1">
      <alignment horizontal="center" vertical="top"/>
    </xf>
    <xf numFmtId="0" fontId="13" fillId="6" borderId="33" xfId="0" applyFont="1" applyFill="1" applyBorder="1" applyAlignment="1" applyProtection="1">
      <alignment horizontal="left" vertical="top"/>
    </xf>
    <xf numFmtId="0" fontId="13" fillId="6" borderId="34" xfId="0" applyNumberFormat="1" applyFont="1" applyFill="1" applyBorder="1" applyAlignment="1" applyProtection="1">
      <alignment horizontal="center" vertical="top"/>
    </xf>
    <xf numFmtId="164" fontId="0" fillId="6" borderId="143" xfId="0" applyNumberFormat="1" applyFill="1" applyBorder="1" applyAlignment="1" applyProtection="1">
      <alignment horizontal="center" vertical="top"/>
    </xf>
    <xf numFmtId="0" fontId="32" fillId="4" borderId="19" xfId="4" applyFont="1" applyFill="1" applyBorder="1" applyAlignment="1" applyProtection="1">
      <alignment horizontal="center" vertical="center" wrapText="1"/>
    </xf>
    <xf numFmtId="0" fontId="14" fillId="0" borderId="20" xfId="0" applyFont="1" applyBorder="1" applyAlignment="1" applyProtection="1">
      <alignment horizontal="center" vertical="center" wrapText="1"/>
    </xf>
    <xf numFmtId="164" fontId="18" fillId="0" borderId="20" xfId="0" applyNumberFormat="1"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48" xfId="0" applyFont="1" applyBorder="1" applyAlignment="1" applyProtection="1">
      <alignment horizontal="center" vertical="center" wrapText="1"/>
    </xf>
    <xf numFmtId="0" fontId="14" fillId="0" borderId="139" xfId="0" applyFont="1" applyBorder="1" applyAlignment="1" applyProtection="1">
      <alignment horizontal="left" vertical="center" wrapText="1"/>
    </xf>
    <xf numFmtId="0" fontId="14" fillId="6" borderId="31" xfId="0" applyFont="1" applyFill="1" applyBorder="1" applyAlignment="1" applyProtection="1">
      <alignment horizontal="center" vertical="center" wrapText="1"/>
    </xf>
    <xf numFmtId="164" fontId="14" fillId="2" borderId="31" xfId="0" applyNumberFormat="1"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3" fillId="6" borderId="9" xfId="0" applyFont="1" applyFill="1" applyBorder="1" applyAlignment="1" applyProtection="1">
      <alignment horizontal="left" vertical="top" wrapText="1"/>
    </xf>
    <xf numFmtId="0" fontId="13" fillId="6" borderId="8" xfId="0" applyNumberFormat="1" applyFont="1" applyFill="1" applyBorder="1" applyAlignment="1" applyProtection="1">
      <alignment horizontal="center" vertical="top" wrapText="1"/>
    </xf>
    <xf numFmtId="0" fontId="0" fillId="0" borderId="0" xfId="0" applyAlignment="1" applyProtection="1">
      <alignment horizontal="left" vertical="top" wrapText="1"/>
    </xf>
    <xf numFmtId="0" fontId="13" fillId="6" borderId="7" xfId="0" applyFont="1" applyFill="1" applyBorder="1" applyAlignment="1" applyProtection="1">
      <alignment horizontal="left" vertical="top" wrapText="1"/>
    </xf>
    <xf numFmtId="0" fontId="13" fillId="6" borderId="1" xfId="0" applyNumberFormat="1" applyFont="1" applyFill="1" applyBorder="1" applyAlignment="1" applyProtection="1">
      <alignment horizontal="center" vertical="top" wrapText="1"/>
    </xf>
    <xf numFmtId="0" fontId="13" fillId="6" borderId="33" xfId="0" applyFont="1" applyFill="1" applyBorder="1" applyAlignment="1" applyProtection="1">
      <alignment horizontal="left" vertical="top" wrapText="1"/>
    </xf>
    <xf numFmtId="0" fontId="13" fillId="6" borderId="34" xfId="0" applyNumberFormat="1" applyFont="1" applyFill="1" applyBorder="1" applyAlignment="1" applyProtection="1">
      <alignment horizontal="center" vertical="top" wrapText="1"/>
    </xf>
    <xf numFmtId="164" fontId="13" fillId="6" borderId="142" xfId="0" applyNumberFormat="1" applyFont="1" applyFill="1" applyBorder="1" applyAlignment="1" applyProtection="1">
      <alignment horizontal="right" vertical="center" wrapText="1"/>
    </xf>
    <xf numFmtId="5" fontId="0" fillId="2" borderId="142" xfId="0" applyNumberFormat="1" applyFill="1" applyBorder="1" applyAlignment="1" applyProtection="1">
      <alignment horizontal="right" vertical="center" wrapText="1"/>
    </xf>
    <xf numFmtId="49" fontId="0" fillId="2" borderId="142" xfId="0" applyNumberFormat="1" applyFill="1" applyBorder="1" applyAlignment="1" applyProtection="1">
      <alignment horizontal="right" vertical="center" wrapText="1"/>
    </xf>
    <xf numFmtId="5" fontId="0" fillId="2" borderId="143" xfId="0" applyNumberFormat="1" applyFill="1" applyBorder="1" applyAlignment="1" applyProtection="1">
      <alignment horizontal="right" vertical="center" wrapText="1"/>
    </xf>
    <xf numFmtId="0" fontId="0" fillId="0" borderId="0" xfId="0" applyNumberFormat="1" applyAlignment="1" applyProtection="1">
      <alignment horizontal="left" vertical="top" wrapText="1"/>
    </xf>
    <xf numFmtId="164" fontId="0" fillId="0" borderId="0" xfId="0" applyNumberFormat="1" applyAlignment="1" applyProtection="1">
      <alignment horizontal="left" vertical="top" wrapText="1"/>
    </xf>
    <xf numFmtId="0" fontId="0" fillId="12" borderId="208" xfId="0" applyFill="1" applyBorder="1" applyAlignment="1">
      <alignment horizontal="center" vertical="center"/>
    </xf>
    <xf numFmtId="2" fontId="0" fillId="12" borderId="239" xfId="0" applyNumberFormat="1" applyFill="1" applyBorder="1" applyAlignment="1">
      <alignment horizontal="center" vertical="center"/>
    </xf>
    <xf numFmtId="169" fontId="12" fillId="12" borderId="239" xfId="2" applyNumberFormat="1" applyFont="1" applyFill="1" applyBorder="1" applyAlignment="1">
      <alignment vertical="center"/>
    </xf>
    <xf numFmtId="169" fontId="12" fillId="12" borderId="240" xfId="2" applyNumberFormat="1" applyFont="1" applyFill="1" applyBorder="1" applyAlignment="1">
      <alignment vertical="center"/>
    </xf>
    <xf numFmtId="169" fontId="12" fillId="12" borderId="208" xfId="2" applyNumberFormat="1" applyFont="1" applyFill="1" applyBorder="1" applyAlignment="1">
      <alignment vertical="center"/>
    </xf>
    <xf numFmtId="169" fontId="12" fillId="12" borderId="209" xfId="2" applyNumberFormat="1" applyFont="1" applyFill="1" applyBorder="1" applyAlignment="1">
      <alignment vertical="center"/>
    </xf>
    <xf numFmtId="2" fontId="0" fillId="10" borderId="99" xfId="0" applyNumberFormat="1" applyFill="1" applyBorder="1" applyAlignment="1" applyProtection="1">
      <alignment horizontal="center" vertical="center"/>
      <protection locked="0"/>
    </xf>
    <xf numFmtId="1" fontId="1" fillId="0" borderId="80"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2" fontId="0" fillId="0" borderId="88" xfId="0" applyNumberFormat="1" applyBorder="1" applyAlignment="1" applyProtection="1">
      <alignment horizontal="center" vertical="center"/>
      <protection locked="0"/>
    </xf>
    <xf numFmtId="169" fontId="12" fillId="0" borderId="85" xfId="2" applyNumberFormat="1" applyFont="1" applyBorder="1" applyAlignment="1" applyProtection="1">
      <alignment vertical="center"/>
      <protection locked="0"/>
    </xf>
    <xf numFmtId="169" fontId="12" fillId="0" borderId="1" xfId="2" applyNumberFormat="1" applyFont="1" applyBorder="1" applyAlignment="1" applyProtection="1">
      <alignment vertical="center"/>
      <protection locked="0"/>
    </xf>
    <xf numFmtId="169" fontId="12" fillId="0" borderId="82" xfId="2" applyNumberFormat="1" applyFont="1" applyBorder="1" applyAlignment="1" applyProtection="1">
      <alignment vertical="center"/>
      <protection locked="0"/>
    </xf>
    <xf numFmtId="169" fontId="12" fillId="0" borderId="85" xfId="2" applyNumberFormat="1" applyFont="1" applyBorder="1" applyAlignment="1" applyProtection="1">
      <alignment horizontal="right" vertical="center"/>
      <protection locked="0"/>
    </xf>
    <xf numFmtId="169" fontId="12" fillId="0" borderId="1" xfId="2" applyNumberFormat="1" applyFont="1" applyBorder="1" applyAlignment="1" applyProtection="1">
      <alignment horizontal="right" vertical="center"/>
      <protection locked="0"/>
    </xf>
    <xf numFmtId="169" fontId="12" fillId="0" borderId="82" xfId="2" applyNumberFormat="1" applyFont="1" applyBorder="1" applyAlignment="1" applyProtection="1">
      <alignment horizontal="right" vertical="center"/>
      <protection locked="0"/>
    </xf>
    <xf numFmtId="0" fontId="0" fillId="0" borderId="8" xfId="0" applyBorder="1" applyAlignment="1" applyProtection="1">
      <alignment horizontal="center" vertical="center"/>
      <protection locked="0"/>
    </xf>
    <xf numFmtId="2" fontId="0" fillId="0" borderId="89" xfId="0" applyNumberFormat="1" applyBorder="1" applyAlignment="1" applyProtection="1">
      <alignment horizontal="center" vertical="center"/>
      <protection locked="0"/>
    </xf>
    <xf numFmtId="169" fontId="12" fillId="0" borderId="90" xfId="2" applyNumberFormat="1" applyFont="1" applyBorder="1" applyAlignment="1" applyProtection="1">
      <alignment vertical="center"/>
      <protection locked="0"/>
    </xf>
    <xf numFmtId="0" fontId="23" fillId="0" borderId="1" xfId="0" applyFont="1" applyBorder="1" applyAlignment="1" applyProtection="1">
      <alignment horizontal="center" vertical="center"/>
      <protection locked="0"/>
    </xf>
    <xf numFmtId="0" fontId="0" fillId="0" borderId="91" xfId="0" applyBorder="1" applyAlignment="1" applyProtection="1">
      <alignment horizontal="center" vertical="center"/>
      <protection locked="0"/>
    </xf>
    <xf numFmtId="172" fontId="0" fillId="0" borderId="82" xfId="0" applyNumberFormat="1" applyBorder="1" applyAlignment="1" applyProtection="1">
      <alignment horizontal="center" vertical="center"/>
      <protection locked="0"/>
    </xf>
    <xf numFmtId="0" fontId="0" fillId="0" borderId="74" xfId="0" applyBorder="1" applyAlignment="1" applyProtection="1">
      <alignment horizontal="left" vertical="top" wrapText="1"/>
      <protection locked="0"/>
    </xf>
    <xf numFmtId="169" fontId="12" fillId="10" borderId="85" xfId="2" applyNumberFormat="1" applyFont="1" applyFill="1" applyBorder="1" applyAlignment="1" applyProtection="1">
      <alignment vertical="center"/>
      <protection locked="0"/>
    </xf>
    <xf numFmtId="0" fontId="0" fillId="0" borderId="91" xfId="0" applyBorder="1" applyAlignment="1" applyProtection="1">
      <alignment horizontal="center" vertical="center" wrapText="1"/>
      <protection locked="0"/>
    </xf>
    <xf numFmtId="172" fontId="0" fillId="0" borderId="82"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0" fillId="0" borderId="74" xfId="0" applyFont="1" applyFill="1" applyBorder="1" applyAlignment="1" applyProtection="1">
      <alignment horizontal="left" vertical="top" wrapText="1"/>
      <protection locked="0"/>
    </xf>
    <xf numFmtId="0" fontId="0" fillId="10" borderId="73" xfId="0" applyFill="1" applyBorder="1" applyAlignment="1" applyProtection="1">
      <alignment horizontal="left" vertical="top" wrapText="1"/>
      <protection locked="0"/>
    </xf>
    <xf numFmtId="49" fontId="16" fillId="0" borderId="47" xfId="0" applyNumberFormat="1" applyFont="1" applyBorder="1" applyAlignment="1" applyProtection="1">
      <alignment horizontal="center" vertical="center" wrapText="1"/>
    </xf>
    <xf numFmtId="49" fontId="16" fillId="0" borderId="35" xfId="0" applyNumberFormat="1" applyFont="1" applyBorder="1" applyAlignment="1" applyProtection="1">
      <alignment horizontal="center" vertical="center" wrapText="1"/>
    </xf>
    <xf numFmtId="0" fontId="16" fillId="0" borderId="35" xfId="0" applyNumberFormat="1" applyFont="1" applyBorder="1" applyAlignment="1" applyProtection="1">
      <alignment horizontal="center" vertical="center" wrapText="1"/>
    </xf>
    <xf numFmtId="164" fontId="16" fillId="0" borderId="35" xfId="0" applyNumberFormat="1" applyFont="1" applyBorder="1" applyAlignment="1" applyProtection="1">
      <alignment horizontal="center" vertical="center" wrapText="1"/>
    </xf>
    <xf numFmtId="9" fontId="17" fillId="0" borderId="21" xfId="3" applyFont="1" applyFill="1" applyBorder="1" applyAlignment="1" applyProtection="1">
      <alignment horizontal="center" vertical="center" wrapText="1"/>
    </xf>
    <xf numFmtId="0" fontId="17" fillId="4" borderId="176" xfId="0" applyFont="1" applyFill="1" applyBorder="1" applyAlignment="1" applyProtection="1">
      <alignment horizontal="center" vertical="center"/>
    </xf>
    <xf numFmtId="0" fontId="17" fillId="4" borderId="182" xfId="0" applyFont="1" applyFill="1" applyBorder="1" applyAlignment="1" applyProtection="1">
      <alignment horizontal="center" vertical="center"/>
    </xf>
    <xf numFmtId="164" fontId="0" fillId="4" borderId="175" xfId="0" applyNumberFormat="1" applyFill="1" applyBorder="1" applyAlignment="1" applyProtection="1">
      <alignment horizontal="center" vertical="center"/>
    </xf>
    <xf numFmtId="164" fontId="0" fillId="4" borderId="176" xfId="0" applyNumberFormat="1" applyFill="1" applyBorder="1" applyAlignment="1" applyProtection="1">
      <alignment horizontal="center" vertical="center"/>
    </xf>
    <xf numFmtId="164" fontId="0" fillId="4" borderId="174" xfId="0" applyNumberFormat="1" applyFill="1" applyBorder="1" applyAlignment="1" applyProtection="1">
      <alignment horizontal="center" vertical="center"/>
    </xf>
    <xf numFmtId="164" fontId="0" fillId="4" borderId="169" xfId="0" applyNumberFormat="1" applyFill="1" applyBorder="1" applyAlignment="1" applyProtection="1">
      <alignment horizontal="center" vertical="center"/>
    </xf>
    <xf numFmtId="0" fontId="16" fillId="4" borderId="169" xfId="0" applyFont="1" applyFill="1" applyBorder="1" applyAlignment="1" applyProtection="1">
      <alignment horizontal="center" vertical="center"/>
    </xf>
    <xf numFmtId="0" fontId="16" fillId="4" borderId="173" xfId="0" applyFont="1" applyFill="1" applyBorder="1" applyAlignment="1" applyProtection="1">
      <alignment horizontal="center" vertical="center"/>
    </xf>
    <xf numFmtId="0" fontId="16" fillId="4" borderId="168" xfId="0" applyFont="1" applyFill="1" applyBorder="1" applyAlignment="1" applyProtection="1">
      <alignment horizontal="center" vertical="center"/>
    </xf>
    <xf numFmtId="168" fontId="0" fillId="4" borderId="174" xfId="0" applyNumberFormat="1" applyFill="1" applyBorder="1" applyAlignment="1" applyProtection="1">
      <alignment horizontal="center" vertical="center"/>
    </xf>
    <xf numFmtId="0" fontId="16" fillId="4" borderId="169" xfId="0" applyFont="1" applyFill="1" applyBorder="1" applyAlignment="1" applyProtection="1">
      <alignment horizontal="center" vertical="center" wrapText="1"/>
    </xf>
    <xf numFmtId="0" fontId="16" fillId="4" borderId="173" xfId="0" applyFont="1" applyFill="1" applyBorder="1" applyAlignment="1" applyProtection="1">
      <alignment horizontal="center" vertical="center" wrapText="1"/>
    </xf>
    <xf numFmtId="0" fontId="16" fillId="4" borderId="168" xfId="0" applyFont="1" applyFill="1" applyBorder="1" applyAlignment="1" applyProtection="1">
      <alignment horizontal="center" vertical="center" wrapText="1"/>
    </xf>
    <xf numFmtId="0" fontId="0" fillId="4" borderId="169" xfId="0" applyFill="1" applyBorder="1" applyAlignment="1" applyProtection="1">
      <alignment horizontal="center" vertical="center"/>
    </xf>
    <xf numFmtId="0" fontId="0" fillId="4" borderId="170" xfId="0" applyFill="1" applyBorder="1" applyAlignment="1" applyProtection="1">
      <alignment horizontal="center" vertical="center"/>
    </xf>
    <xf numFmtId="0" fontId="0" fillId="4" borderId="168" xfId="0"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32" xfId="0" applyFill="1" applyBorder="1" applyAlignment="1" applyProtection="1">
      <alignment horizontal="center" vertical="center"/>
    </xf>
    <xf numFmtId="49" fontId="0" fillId="13" borderId="7" xfId="0" applyNumberFormat="1" applyFill="1" applyBorder="1" applyAlignment="1" applyProtection="1">
      <alignment horizontal="left" vertical="top" wrapText="1"/>
    </xf>
    <xf numFmtId="49" fontId="0" fillId="13" borderId="13" xfId="0" applyNumberFormat="1" applyFill="1" applyBorder="1" applyAlignment="1" applyProtection="1">
      <alignment horizontal="center" vertical="center" wrapText="1"/>
    </xf>
    <xf numFmtId="49" fontId="0" fillId="13" borderId="1" xfId="0" applyNumberFormat="1" applyFill="1" applyBorder="1" applyAlignment="1" applyProtection="1">
      <alignment horizontal="center" vertical="top" wrapText="1"/>
    </xf>
    <xf numFmtId="0" fontId="0" fillId="13" borderId="1" xfId="0" applyNumberFormat="1" applyFill="1" applyBorder="1" applyAlignment="1" applyProtection="1">
      <alignment horizontal="center" vertical="center" wrapText="1"/>
    </xf>
    <xf numFmtId="164" fontId="16" fillId="13" borderId="1" xfId="0" applyNumberFormat="1" applyFont="1" applyFill="1" applyBorder="1" applyAlignment="1" applyProtection="1">
      <alignment horizontal="center" vertical="center" wrapText="1"/>
    </xf>
    <xf numFmtId="164" fontId="16" fillId="0" borderId="1" xfId="0" applyNumberFormat="1" applyFont="1" applyBorder="1" applyAlignment="1" applyProtection="1">
      <alignment horizontal="center" vertical="center" wrapText="1"/>
    </xf>
    <xf numFmtId="9" fontId="13" fillId="0" borderId="17" xfId="3" applyFont="1" applyFill="1" applyBorder="1" applyAlignment="1" applyProtection="1">
      <alignment horizontal="center" vertical="center"/>
    </xf>
    <xf numFmtId="0" fontId="13" fillId="4" borderId="169" xfId="0" applyFont="1" applyFill="1" applyBorder="1" applyAlignment="1" applyProtection="1">
      <alignment horizontal="center" vertical="center"/>
    </xf>
    <xf numFmtId="164" fontId="13" fillId="4" borderId="170" xfId="0" applyNumberFormat="1" applyFont="1" applyFill="1" applyBorder="1" applyAlignment="1" applyProtection="1">
      <alignment horizontal="center" vertical="center"/>
    </xf>
    <xf numFmtId="164" fontId="13" fillId="4" borderId="171" xfId="0" applyNumberFormat="1" applyFont="1" applyFill="1" applyBorder="1" applyAlignment="1" applyProtection="1">
      <alignment horizontal="center" vertical="center"/>
    </xf>
    <xf numFmtId="164" fontId="13" fillId="4" borderId="172" xfId="0" applyNumberFormat="1" applyFont="1" applyFill="1" applyBorder="1" applyAlignment="1" applyProtection="1">
      <alignment horizontal="center" vertical="center"/>
    </xf>
    <xf numFmtId="0" fontId="13" fillId="4" borderId="174" xfId="0" applyFont="1" applyFill="1" applyBorder="1" applyAlignment="1" applyProtection="1">
      <alignment horizontal="center" vertical="center"/>
    </xf>
    <xf numFmtId="0" fontId="13" fillId="4" borderId="170" xfId="0" applyFont="1" applyFill="1" applyBorder="1" applyAlignment="1" applyProtection="1">
      <alignment horizontal="center" vertical="center"/>
    </xf>
    <xf numFmtId="0" fontId="13" fillId="4" borderId="168" xfId="0" applyFont="1" applyFill="1" applyBorder="1" applyAlignment="1" applyProtection="1">
      <alignment horizontal="center" vertical="center"/>
    </xf>
    <xf numFmtId="0" fontId="13" fillId="4" borderId="177" xfId="0" applyFont="1" applyFill="1" applyBorder="1" applyAlignment="1" applyProtection="1">
      <alignment horizontal="center" vertical="center"/>
    </xf>
    <xf numFmtId="0" fontId="13" fillId="4" borderId="178" xfId="0" applyFont="1" applyFill="1" applyBorder="1" applyAlignment="1" applyProtection="1">
      <alignment horizontal="center" vertical="center"/>
    </xf>
    <xf numFmtId="49" fontId="0" fillId="4" borderId="1" xfId="0" applyNumberFormat="1" applyFill="1" applyBorder="1" applyAlignment="1" applyProtection="1">
      <alignment horizontal="left" vertical="top" wrapText="1"/>
    </xf>
    <xf numFmtId="0" fontId="0" fillId="4" borderId="1" xfId="0" applyNumberFormat="1" applyFill="1" applyBorder="1" applyAlignment="1" applyProtection="1">
      <alignment horizontal="center" vertical="center" wrapText="1"/>
    </xf>
    <xf numFmtId="0" fontId="16" fillId="13" borderId="1" xfId="0" applyNumberFormat="1" applyFont="1" applyFill="1" applyBorder="1" applyAlignment="1" applyProtection="1">
      <alignment horizontal="center" vertical="center" wrapText="1"/>
    </xf>
    <xf numFmtId="164" fontId="16" fillId="13" borderId="1" xfId="0" applyNumberFormat="1" applyFont="1" applyFill="1" applyBorder="1" applyAlignment="1" applyProtection="1">
      <alignment horizontal="right" vertical="center" wrapText="1"/>
    </xf>
    <xf numFmtId="9" fontId="16" fillId="0" borderId="1" xfId="3" applyFont="1" applyFill="1" applyBorder="1" applyAlignment="1" applyProtection="1">
      <alignment horizontal="center" vertical="center"/>
    </xf>
    <xf numFmtId="164" fontId="16" fillId="0" borderId="1"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164" fontId="0" fillId="4" borderId="170" xfId="0" applyNumberFormat="1" applyFill="1" applyBorder="1" applyAlignment="1" applyProtection="1">
      <alignment horizontal="center" vertical="center"/>
    </xf>
    <xf numFmtId="164" fontId="0" fillId="4" borderId="171" xfId="0" applyNumberFormat="1" applyFill="1" applyBorder="1" applyAlignment="1" applyProtection="1">
      <alignment horizontal="center" vertical="center"/>
    </xf>
    <xf numFmtId="164" fontId="0" fillId="4" borderId="172" xfId="0" applyNumberFormat="1" applyFill="1" applyBorder="1" applyAlignment="1" applyProtection="1">
      <alignment horizontal="center" vertical="center"/>
    </xf>
    <xf numFmtId="164" fontId="0" fillId="4" borderId="181" xfId="0" applyNumberFormat="1" applyFill="1" applyBorder="1" applyAlignment="1" applyProtection="1">
      <alignment horizontal="center" vertical="center"/>
    </xf>
    <xf numFmtId="164" fontId="0" fillId="4" borderId="168" xfId="0" applyNumberFormat="1" applyFill="1" applyBorder="1" applyAlignment="1" applyProtection="1">
      <alignment horizontal="center" vertical="center"/>
    </xf>
    <xf numFmtId="164" fontId="0" fillId="4" borderId="177" xfId="0" applyNumberFormat="1" applyFill="1" applyBorder="1" applyAlignment="1" applyProtection="1">
      <alignment horizontal="center" vertical="center"/>
    </xf>
    <xf numFmtId="164" fontId="0" fillId="4" borderId="178" xfId="0" applyNumberFormat="1" applyFill="1" applyBorder="1" applyAlignment="1" applyProtection="1">
      <alignment horizontal="center" vertical="center"/>
    </xf>
    <xf numFmtId="49" fontId="0" fillId="13" borderId="115" xfId="0" applyNumberFormat="1" applyFill="1" applyBorder="1" applyAlignment="1" applyProtection="1">
      <alignment horizontal="left" vertical="top" wrapText="1"/>
    </xf>
    <xf numFmtId="49" fontId="0" fillId="13" borderId="79" xfId="0" applyNumberFormat="1" applyFill="1" applyBorder="1" applyAlignment="1" applyProtection="1">
      <alignment horizontal="center" vertical="center" wrapText="1"/>
    </xf>
    <xf numFmtId="49" fontId="0" fillId="13" borderId="45" xfId="0" applyNumberFormat="1" applyFill="1" applyBorder="1" applyAlignment="1" applyProtection="1">
      <alignment horizontal="left" vertical="top" wrapText="1"/>
    </xf>
    <xf numFmtId="0" fontId="16" fillId="0" borderId="45" xfId="0" applyNumberFormat="1" applyFont="1" applyBorder="1" applyAlignment="1" applyProtection="1">
      <alignment horizontal="right" vertical="center" wrapText="1"/>
    </xf>
    <xf numFmtId="164" fontId="16" fillId="0" borderId="45" xfId="0" applyNumberFormat="1" applyFont="1" applyBorder="1" applyAlignment="1" applyProtection="1">
      <alignment horizontal="right" vertical="center"/>
    </xf>
    <xf numFmtId="164" fontId="16" fillId="0" borderId="45" xfId="0" applyNumberFormat="1" applyFont="1" applyFill="1" applyBorder="1" applyAlignment="1" applyProtection="1">
      <alignment horizontal="right" vertical="center"/>
    </xf>
    <xf numFmtId="9" fontId="16" fillId="13" borderId="45" xfId="3" applyFont="1" applyFill="1" applyBorder="1" applyAlignment="1" applyProtection="1">
      <alignment horizontal="right" vertical="center"/>
    </xf>
    <xf numFmtId="164" fontId="24" fillId="0" borderId="45" xfId="0" applyNumberFormat="1" applyFont="1" applyFill="1" applyBorder="1" applyAlignment="1" applyProtection="1">
      <alignment horizontal="right" vertical="center"/>
    </xf>
    <xf numFmtId="9" fontId="12" fillId="13" borderId="45" xfId="3" applyFont="1" applyFill="1" applyBorder="1" applyAlignment="1" applyProtection="1">
      <alignment horizontal="center" vertical="center" wrapText="1"/>
    </xf>
    <xf numFmtId="164" fontId="24" fillId="0" borderId="45" xfId="2" applyNumberFormat="1" applyFont="1" applyBorder="1" applyAlignment="1" applyProtection="1">
      <alignment horizontal="center" vertical="center"/>
    </xf>
    <xf numFmtId="9" fontId="16" fillId="0" borderId="205" xfId="3" applyFont="1" applyFill="1" applyBorder="1" applyAlignment="1" applyProtection="1">
      <alignment horizontal="center" vertical="center"/>
    </xf>
    <xf numFmtId="0" fontId="0" fillId="4" borderId="171" xfId="0" applyFill="1" applyBorder="1" applyAlignment="1" applyProtection="1">
      <alignment horizontal="center" vertical="center"/>
    </xf>
    <xf numFmtId="0" fontId="0" fillId="4" borderId="172" xfId="0" applyFill="1" applyBorder="1" applyAlignment="1" applyProtection="1">
      <alignment horizontal="center" vertical="center"/>
    </xf>
    <xf numFmtId="0" fontId="0" fillId="4" borderId="174" xfId="0" applyFill="1" applyBorder="1" applyAlignment="1" applyProtection="1">
      <alignment horizontal="center" vertical="center"/>
    </xf>
    <xf numFmtId="0" fontId="0" fillId="4" borderId="177" xfId="0" applyFill="1" applyBorder="1" applyAlignment="1" applyProtection="1">
      <alignment horizontal="center" vertical="center"/>
    </xf>
    <xf numFmtId="0" fontId="0" fillId="4" borderId="178" xfId="0" applyFill="1" applyBorder="1" applyAlignment="1" applyProtection="1">
      <alignment horizontal="center" vertical="center"/>
    </xf>
    <xf numFmtId="0" fontId="0" fillId="4" borderId="224" xfId="0" applyFill="1" applyBorder="1" applyAlignment="1" applyProtection="1">
      <alignment horizontal="center" vertical="center"/>
    </xf>
    <xf numFmtId="0" fontId="0" fillId="4" borderId="179" xfId="0" applyFill="1" applyBorder="1" applyAlignment="1" applyProtection="1">
      <alignment horizontal="center" vertical="center"/>
    </xf>
    <xf numFmtId="0" fontId="0" fillId="4" borderId="180" xfId="0" applyFill="1" applyBorder="1" applyAlignment="1" applyProtection="1">
      <alignment horizontal="center" vertical="center"/>
    </xf>
    <xf numFmtId="0" fontId="0" fillId="4" borderId="111" xfId="0" applyFill="1" applyBorder="1" applyAlignment="1" applyProtection="1">
      <alignment horizontal="center" vertical="center"/>
    </xf>
    <xf numFmtId="0" fontId="0" fillId="4" borderId="0" xfId="0" applyFill="1" applyAlignment="1" applyProtection="1">
      <alignment horizontal="center" vertical="center"/>
    </xf>
    <xf numFmtId="164" fontId="0" fillId="4" borderId="183" xfId="0" applyNumberFormat="1" applyFill="1" applyBorder="1" applyAlignment="1" applyProtection="1">
      <alignment horizontal="center" vertical="center"/>
    </xf>
    <xf numFmtId="0" fontId="0" fillId="4" borderId="113" xfId="0" applyFill="1" applyBorder="1" applyAlignment="1" applyProtection="1">
      <alignment horizontal="center" vertical="center" wrapText="1"/>
    </xf>
    <xf numFmtId="164" fontId="0" fillId="6" borderId="35" xfId="0" applyNumberFormat="1" applyFill="1" applyBorder="1" applyAlignment="1" applyProtection="1">
      <alignment horizontal="right" vertical="center"/>
    </xf>
    <xf numFmtId="164" fontId="0" fillId="6" borderId="43" xfId="0" applyNumberFormat="1" applyFill="1" applyBorder="1" applyAlignment="1" applyProtection="1">
      <alignment horizontal="right" vertical="center"/>
    </xf>
    <xf numFmtId="164" fontId="0" fillId="6" borderId="42" xfId="0" applyNumberFormat="1" applyFill="1" applyBorder="1" applyAlignment="1" applyProtection="1">
      <alignment horizontal="right" vertical="center"/>
    </xf>
    <xf numFmtId="164" fontId="0" fillId="6" borderId="11" xfId="0" applyNumberFormat="1" applyFill="1" applyBorder="1" applyAlignment="1" applyProtection="1">
      <alignment horizontal="right" vertical="center"/>
    </xf>
    <xf numFmtId="164" fontId="0" fillId="6" borderId="8" xfId="0" applyNumberFormat="1" applyFill="1" applyBorder="1" applyAlignment="1" applyProtection="1">
      <alignment horizontal="right" vertical="center"/>
    </xf>
    <xf numFmtId="164" fontId="0" fillId="4" borderId="36" xfId="0" applyNumberFormat="1" applyFill="1" applyBorder="1" applyAlignment="1" applyProtection="1">
      <alignment horizontal="center" vertical="center"/>
    </xf>
    <xf numFmtId="0" fontId="28" fillId="4" borderId="113" xfId="0" applyFont="1" applyFill="1" applyBorder="1" applyAlignment="1" applyProtection="1">
      <alignment horizontal="left" vertical="top" wrapText="1"/>
    </xf>
    <xf numFmtId="164" fontId="0" fillId="4" borderId="37" xfId="0" applyNumberFormat="1" applyFill="1" applyBorder="1" applyAlignment="1" applyProtection="1">
      <alignment horizontal="center" vertical="center"/>
    </xf>
    <xf numFmtId="0" fontId="0" fillId="0" borderId="36" xfId="0" applyBorder="1" applyProtection="1"/>
    <xf numFmtId="164" fontId="0" fillId="6" borderId="1" xfId="0" applyNumberFormat="1" applyFill="1" applyBorder="1" applyAlignment="1" applyProtection="1">
      <alignment horizontal="right" vertical="center"/>
    </xf>
    <xf numFmtId="164" fontId="0" fillId="6" borderId="12" xfId="0" applyNumberFormat="1" applyFill="1" applyBorder="1" applyAlignment="1" applyProtection="1">
      <alignment horizontal="right" vertical="center"/>
    </xf>
    <xf numFmtId="164" fontId="0" fillId="6" borderId="14" xfId="0" applyNumberFormat="1" applyFill="1" applyBorder="1" applyAlignment="1" applyProtection="1">
      <alignment horizontal="right" vertical="center"/>
    </xf>
    <xf numFmtId="164" fontId="0" fillId="6" borderId="12" xfId="0" applyNumberFormat="1" applyFill="1" applyBorder="1" applyAlignment="1" applyProtection="1">
      <alignment horizontal="center" vertical="center"/>
    </xf>
    <xf numFmtId="164" fontId="0" fillId="4" borderId="0" xfId="0" applyNumberFormat="1" applyFill="1" applyBorder="1" applyAlignment="1" applyProtection="1">
      <alignment horizontal="center" vertical="center"/>
    </xf>
    <xf numFmtId="164" fontId="0" fillId="4" borderId="0" xfId="0" applyNumberFormat="1" applyFill="1" applyAlignment="1" applyProtection="1">
      <alignment horizontal="center" vertical="center"/>
    </xf>
    <xf numFmtId="164" fontId="0" fillId="4" borderId="32" xfId="0" applyNumberFormat="1" applyFill="1" applyBorder="1" applyAlignment="1" applyProtection="1">
      <alignment horizontal="center" vertical="center"/>
    </xf>
    <xf numFmtId="0" fontId="28" fillId="4" borderId="109" xfId="0" applyFont="1" applyFill="1" applyBorder="1" applyAlignment="1" applyProtection="1">
      <alignment horizontal="left" vertical="top" wrapText="1"/>
    </xf>
    <xf numFmtId="164" fontId="0" fillId="6" borderId="45" xfId="0" applyNumberFormat="1" applyFill="1" applyBorder="1" applyAlignment="1" applyProtection="1">
      <alignment horizontal="right" vertical="center"/>
    </xf>
    <xf numFmtId="164" fontId="0" fillId="6" borderId="44" xfId="0" applyNumberFormat="1" applyFill="1" applyBorder="1" applyAlignment="1" applyProtection="1">
      <alignment horizontal="right" vertical="center"/>
    </xf>
    <xf numFmtId="164" fontId="0" fillId="6" borderId="72" xfId="0" applyNumberFormat="1" applyFill="1" applyBorder="1" applyAlignment="1" applyProtection="1">
      <alignment horizontal="right" vertical="center"/>
    </xf>
    <xf numFmtId="49" fontId="0" fillId="0" borderId="9" xfId="0" applyNumberFormat="1" applyFill="1" applyBorder="1" applyAlignment="1" applyProtection="1">
      <alignment horizontal="left" vertical="top" wrapText="1"/>
    </xf>
    <xf numFmtId="49" fontId="0" fillId="0" borderId="40" xfId="0" applyNumberFormat="1" applyFill="1" applyBorder="1" applyAlignment="1" applyProtection="1">
      <alignment horizontal="center" vertical="center" wrapText="1"/>
    </xf>
    <xf numFmtId="0" fontId="0" fillId="0" borderId="8" xfId="0" applyNumberFormat="1" applyFill="1" applyBorder="1" applyAlignment="1" applyProtection="1">
      <alignment horizontal="center" vertical="center"/>
    </xf>
    <xf numFmtId="164" fontId="0" fillId="0" borderId="8" xfId="0" applyNumberFormat="1" applyFill="1" applyBorder="1" applyAlignment="1" applyProtection="1">
      <alignment horizontal="right" vertical="center"/>
    </xf>
    <xf numFmtId="164" fontId="0" fillId="0" borderId="11" xfId="0" applyNumberFormat="1" applyFill="1" applyBorder="1" applyAlignment="1" applyProtection="1">
      <alignment horizontal="right" vertical="center"/>
    </xf>
    <xf numFmtId="9" fontId="20" fillId="0" borderId="27" xfId="3" applyFont="1" applyFill="1" applyBorder="1" applyAlignment="1" applyProtection="1">
      <alignment horizontal="right" vertical="center"/>
    </xf>
    <xf numFmtId="9" fontId="12" fillId="0" borderId="8" xfId="3" applyFont="1" applyFill="1" applyBorder="1" applyAlignment="1" applyProtection="1">
      <alignment horizontal="right" vertical="center"/>
    </xf>
    <xf numFmtId="164" fontId="0" fillId="0" borderId="28" xfId="0" applyNumberFormat="1" applyFill="1" applyBorder="1" applyAlignment="1" applyProtection="1">
      <alignment horizontal="right" vertical="center"/>
    </xf>
    <xf numFmtId="9" fontId="12" fillId="0" borderId="40" xfId="3" applyFont="1" applyFill="1" applyBorder="1" applyAlignment="1" applyProtection="1">
      <alignment horizontal="center" vertical="center" wrapText="1"/>
    </xf>
    <xf numFmtId="9" fontId="12" fillId="0" borderId="11" xfId="3" applyFont="1" applyFill="1" applyBorder="1" applyAlignment="1" applyProtection="1">
      <alignment horizontal="right" vertical="center"/>
    </xf>
    <xf numFmtId="9" fontId="12" fillId="0" borderId="27" xfId="3" applyFont="1" applyFill="1" applyBorder="1" applyAlignment="1" applyProtection="1">
      <alignment horizontal="right" vertical="center"/>
    </xf>
    <xf numFmtId="164" fontId="0" fillId="0" borderId="11" xfId="0" applyNumberFormat="1" applyFill="1" applyBorder="1" applyAlignment="1" applyProtection="1">
      <alignment horizontal="center" vertical="center"/>
    </xf>
    <xf numFmtId="9" fontId="12" fillId="4" borderId="113" xfId="3" applyFont="1" applyFill="1" applyBorder="1" applyAlignment="1" applyProtection="1">
      <alignment horizontal="center" vertical="center"/>
    </xf>
    <xf numFmtId="49" fontId="0" fillId="0" borderId="7" xfId="0" applyNumberFormat="1" applyFill="1" applyBorder="1" applyAlignment="1" applyProtection="1">
      <alignment horizontal="left" vertical="top" wrapText="1"/>
    </xf>
    <xf numFmtId="49" fontId="0" fillId="0" borderId="13" xfId="0" applyNumberFormat="1" applyFill="1" applyBorder="1" applyAlignment="1" applyProtection="1">
      <alignment horizontal="center" vertical="center" wrapText="1"/>
    </xf>
    <xf numFmtId="49" fontId="0" fillId="0" borderId="1" xfId="0" applyNumberFormat="1" applyFill="1" applyBorder="1" applyAlignment="1" applyProtection="1">
      <alignment horizontal="left" vertical="top" wrapText="1"/>
    </xf>
    <xf numFmtId="0" fontId="0" fillId="0" borderId="1" xfId="0" applyNumberFormat="1" applyFill="1" applyBorder="1" applyAlignment="1" applyProtection="1">
      <alignment horizontal="center" vertical="center"/>
    </xf>
    <xf numFmtId="164" fontId="0" fillId="0" borderId="1" xfId="0" applyNumberFormat="1" applyFill="1" applyBorder="1" applyAlignment="1" applyProtection="1">
      <alignment horizontal="right" vertical="center"/>
    </xf>
    <xf numFmtId="164" fontId="0" fillId="0" borderId="12" xfId="0" applyNumberFormat="1" applyFill="1" applyBorder="1" applyAlignment="1" applyProtection="1">
      <alignment horizontal="right" vertical="center"/>
    </xf>
    <xf numFmtId="9" fontId="20" fillId="0" borderId="10" xfId="3" applyFont="1" applyFill="1" applyBorder="1" applyAlignment="1" applyProtection="1">
      <alignment horizontal="right" vertical="center"/>
    </xf>
    <xf numFmtId="9" fontId="12" fillId="0" borderId="1" xfId="3" applyFont="1" applyFill="1" applyBorder="1" applyAlignment="1" applyProtection="1">
      <alignment horizontal="right" vertical="center"/>
    </xf>
    <xf numFmtId="164" fontId="0" fillId="0" borderId="14" xfId="0" applyNumberFormat="1" applyFill="1" applyBorder="1" applyAlignment="1" applyProtection="1">
      <alignment horizontal="right" vertical="center"/>
    </xf>
    <xf numFmtId="9" fontId="12" fillId="0" borderId="13" xfId="3" applyFont="1" applyFill="1" applyBorder="1" applyAlignment="1" applyProtection="1">
      <alignment horizontal="center" vertical="center" wrapText="1"/>
    </xf>
    <xf numFmtId="9" fontId="12" fillId="0" borderId="12" xfId="3" applyFont="1" applyFill="1" applyBorder="1" applyAlignment="1" applyProtection="1">
      <alignment horizontal="right" vertical="center"/>
    </xf>
    <xf numFmtId="9" fontId="12" fillId="0" borderId="10" xfId="3" applyFont="1" applyFill="1" applyBorder="1" applyAlignment="1" applyProtection="1">
      <alignment horizontal="right" vertical="center"/>
    </xf>
    <xf numFmtId="164" fontId="0" fillId="0" borderId="12" xfId="0" applyNumberFormat="1" applyFill="1" applyBorder="1" applyAlignment="1" applyProtection="1">
      <alignment horizontal="center" vertical="center"/>
    </xf>
    <xf numFmtId="9" fontId="12" fillId="0" borderId="114" xfId="3" applyFont="1" applyFill="1" applyBorder="1" applyAlignment="1" applyProtection="1">
      <alignment horizontal="right" vertical="center"/>
    </xf>
    <xf numFmtId="164" fontId="0" fillId="0" borderId="114" xfId="0" applyNumberFormat="1" applyFill="1" applyBorder="1" applyAlignment="1" applyProtection="1">
      <alignment horizontal="right" vertical="center"/>
    </xf>
    <xf numFmtId="9" fontId="12" fillId="0" borderId="29" xfId="3" applyFont="1" applyFill="1" applyBorder="1" applyAlignment="1" applyProtection="1">
      <alignment horizontal="right" vertical="center"/>
    </xf>
    <xf numFmtId="164" fontId="0" fillId="0" borderId="34" xfId="0" applyNumberFormat="1" applyFill="1" applyBorder="1" applyAlignment="1" applyProtection="1">
      <alignment horizontal="right" vertical="center"/>
    </xf>
    <xf numFmtId="9" fontId="12" fillId="0" borderId="34" xfId="3" applyFont="1" applyFill="1" applyBorder="1" applyAlignment="1" applyProtection="1">
      <alignment horizontal="right" vertical="center"/>
    </xf>
    <xf numFmtId="164" fontId="0" fillId="0" borderId="114" xfId="0" applyNumberFormat="1" applyFill="1" applyBorder="1" applyAlignment="1" applyProtection="1">
      <alignment horizontal="center" vertical="center"/>
    </xf>
    <xf numFmtId="49" fontId="0" fillId="0" borderId="7" xfId="0" applyNumberFormat="1" applyBorder="1" applyAlignment="1" applyProtection="1">
      <alignment horizontal="left" vertical="top" wrapText="1"/>
    </xf>
    <xf numFmtId="49" fontId="0" fillId="0" borderId="13" xfId="0" applyNumberFormat="1" applyBorder="1" applyAlignment="1" applyProtection="1">
      <alignment horizontal="center" vertical="center" wrapText="1"/>
    </xf>
    <xf numFmtId="49" fontId="0" fillId="0" borderId="1" xfId="0" applyNumberFormat="1" applyBorder="1" applyAlignment="1" applyProtection="1">
      <alignment horizontal="left" vertical="top" wrapText="1"/>
    </xf>
    <xf numFmtId="0" fontId="0" fillId="0" borderId="1" xfId="0" applyNumberFormat="1" applyBorder="1" applyAlignment="1" applyProtection="1">
      <alignment horizontal="center" vertical="center"/>
    </xf>
    <xf numFmtId="164" fontId="0" fillId="0" borderId="1" xfId="0" applyNumberFormat="1" applyBorder="1" applyAlignment="1" applyProtection="1">
      <alignment horizontal="right" vertical="center"/>
    </xf>
    <xf numFmtId="164" fontId="0" fillId="0" borderId="12" xfId="0" applyNumberFormat="1" applyBorder="1" applyAlignment="1" applyProtection="1">
      <alignment horizontal="right" vertical="center"/>
    </xf>
    <xf numFmtId="9" fontId="12" fillId="0" borderId="10" xfId="3" applyFont="1" applyBorder="1" applyAlignment="1" applyProtection="1">
      <alignment horizontal="right" vertical="center"/>
    </xf>
    <xf numFmtId="9" fontId="12" fillId="0" borderId="1" xfId="3" applyFont="1" applyBorder="1" applyAlignment="1" applyProtection="1">
      <alignment horizontal="right" vertical="center"/>
    </xf>
    <xf numFmtId="164" fontId="0" fillId="0" borderId="14" xfId="0" applyNumberFormat="1" applyBorder="1" applyAlignment="1" applyProtection="1">
      <alignment horizontal="right" vertical="center"/>
    </xf>
    <xf numFmtId="9" fontId="12" fillId="0" borderId="13" xfId="3" applyFont="1" applyBorder="1" applyAlignment="1" applyProtection="1">
      <alignment horizontal="center" vertical="center" wrapText="1"/>
    </xf>
    <xf numFmtId="9" fontId="12" fillId="0" borderId="0" xfId="3" applyFont="1" applyBorder="1" applyAlignment="1" applyProtection="1">
      <alignment horizontal="right" vertical="center"/>
    </xf>
    <xf numFmtId="164" fontId="0" fillId="0" borderId="16" xfId="0" applyNumberFormat="1" applyBorder="1" applyAlignment="1" applyProtection="1">
      <alignment horizontal="right" vertical="center"/>
    </xf>
    <xf numFmtId="9" fontId="12" fillId="0" borderId="16" xfId="3" applyFont="1" applyBorder="1" applyAlignment="1" applyProtection="1">
      <alignment horizontal="right" vertical="center"/>
    </xf>
    <xf numFmtId="164" fontId="0" fillId="0" borderId="2" xfId="0" applyNumberFormat="1" applyBorder="1" applyAlignment="1" applyProtection="1">
      <alignment horizontal="center" vertical="center"/>
    </xf>
    <xf numFmtId="9" fontId="12" fillId="0" borderId="113" xfId="3" applyFont="1" applyBorder="1" applyAlignment="1" applyProtection="1">
      <alignment horizontal="center" vertical="center"/>
    </xf>
    <xf numFmtId="0" fontId="0" fillId="0" borderId="0" xfId="0" applyBorder="1" applyAlignment="1" applyProtection="1">
      <alignment horizontal="center" vertical="center"/>
    </xf>
    <xf numFmtId="0" fontId="0" fillId="0" borderId="32" xfId="0" applyBorder="1" applyAlignment="1" applyProtection="1">
      <alignment horizontal="center" vertical="center"/>
    </xf>
    <xf numFmtId="0" fontId="0" fillId="0" borderId="0" xfId="0" applyAlignment="1" applyProtection="1">
      <alignment horizontal="center" vertical="center"/>
    </xf>
    <xf numFmtId="49" fontId="0" fillId="0" borderId="1" xfId="0" applyNumberFormat="1" applyBorder="1" applyAlignment="1" applyProtection="1">
      <alignment horizontal="center" vertical="center" wrapText="1"/>
    </xf>
    <xf numFmtId="164" fontId="0" fillId="0" borderId="3" xfId="0" applyNumberFormat="1" applyBorder="1" applyAlignment="1" applyProtection="1">
      <alignment horizontal="right" vertical="center"/>
    </xf>
    <xf numFmtId="164" fontId="0" fillId="0" borderId="0" xfId="0" applyNumberFormat="1" applyBorder="1" applyAlignment="1" applyProtection="1">
      <alignment horizontal="right" vertical="center"/>
    </xf>
    <xf numFmtId="9" fontId="12" fillId="0" borderId="2" xfId="3" applyFont="1" applyBorder="1" applyAlignment="1" applyProtection="1">
      <alignment horizontal="right" vertical="center"/>
    </xf>
    <xf numFmtId="164" fontId="0" fillId="0" borderId="0" xfId="0" applyNumberFormat="1" applyBorder="1" applyAlignment="1" applyProtection="1">
      <alignment horizontal="center" vertical="center"/>
    </xf>
    <xf numFmtId="9" fontId="12" fillId="11" borderId="47" xfId="3" applyFont="1" applyFill="1" applyBorder="1" applyAlignment="1" applyProtection="1">
      <alignment horizontal="center" vertical="center" wrapText="1"/>
      <protection locked="0"/>
    </xf>
    <xf numFmtId="9" fontId="12" fillId="11" borderId="13" xfId="3" applyFont="1" applyFill="1" applyBorder="1" applyAlignment="1" applyProtection="1">
      <alignment horizontal="center" vertical="center" wrapText="1"/>
      <protection locked="0"/>
    </xf>
    <xf numFmtId="9" fontId="12" fillId="11" borderId="79" xfId="3" applyFont="1" applyFill="1" applyBorder="1" applyAlignment="1" applyProtection="1">
      <alignment horizontal="center" vertical="center" wrapText="1"/>
      <protection locked="0"/>
    </xf>
    <xf numFmtId="9" fontId="12" fillId="11" borderId="206" xfId="3" applyFont="1" applyFill="1" applyBorder="1" applyAlignment="1" applyProtection="1">
      <alignment horizontal="center" vertical="center"/>
      <protection locked="0"/>
    </xf>
    <xf numFmtId="9" fontId="12" fillId="11" borderId="81" xfId="3" applyFont="1" applyFill="1" applyBorder="1" applyAlignment="1" applyProtection="1">
      <alignment horizontal="center" vertical="center"/>
      <protection locked="0"/>
    </xf>
    <xf numFmtId="9" fontId="12" fillId="11" borderId="54" xfId="3" applyFont="1" applyFill="1" applyBorder="1" applyAlignment="1" applyProtection="1">
      <alignment horizontal="center" vertical="center"/>
      <protection locked="0"/>
    </xf>
    <xf numFmtId="14" fontId="17" fillId="6" borderId="111" xfId="0" applyNumberFormat="1" applyFont="1" applyFill="1" applyBorder="1" applyAlignment="1" applyProtection="1">
      <alignment horizontal="left" vertical="center"/>
    </xf>
    <xf numFmtId="14" fontId="17" fillId="6" borderId="109" xfId="0" applyNumberFormat="1" applyFont="1" applyFill="1" applyBorder="1" applyAlignment="1" applyProtection="1">
      <alignment horizontal="left" vertical="center"/>
    </xf>
    <xf numFmtId="0" fontId="0" fillId="0" borderId="0" xfId="0" applyBorder="1" applyAlignment="1" applyProtection="1">
      <alignment horizontal="left" vertical="center" wrapText="1"/>
    </xf>
    <xf numFmtId="49" fontId="16" fillId="0" borderId="225" xfId="0" applyNumberFormat="1" applyFont="1" applyBorder="1" applyAlignment="1" applyProtection="1">
      <alignment horizontal="center" vertical="center" wrapText="1"/>
    </xf>
    <xf numFmtId="49" fontId="16" fillId="0" borderId="226" xfId="0" applyNumberFormat="1" applyFont="1" applyBorder="1" applyAlignment="1" applyProtection="1">
      <alignment horizontal="center" vertical="center" wrapText="1"/>
    </xf>
    <xf numFmtId="9" fontId="16" fillId="0" borderId="226" xfId="0" applyNumberFormat="1" applyFont="1" applyBorder="1" applyAlignment="1" applyProtection="1">
      <alignment horizontal="center" vertical="center" wrapText="1"/>
    </xf>
    <xf numFmtId="0" fontId="16" fillId="0" borderId="226" xfId="0" applyNumberFormat="1" applyFont="1" applyBorder="1" applyAlignment="1" applyProtection="1">
      <alignment horizontal="center" vertical="center" wrapText="1"/>
    </xf>
    <xf numFmtId="10" fontId="16" fillId="0" borderId="226" xfId="0" applyNumberFormat="1" applyFont="1" applyBorder="1" applyAlignment="1" applyProtection="1">
      <alignment horizontal="center" vertical="center" wrapText="1"/>
    </xf>
    <xf numFmtId="49" fontId="13" fillId="0" borderId="226" xfId="0" applyNumberFormat="1" applyFont="1" applyBorder="1" applyAlignment="1" applyProtection="1">
      <alignment horizontal="center" vertical="center" wrapText="1"/>
    </xf>
    <xf numFmtId="49" fontId="16" fillId="0" borderId="229" xfId="0" applyNumberFormat="1"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4" borderId="111" xfId="0" applyFill="1" applyBorder="1" applyAlignment="1" applyProtection="1">
      <alignment horizontal="center" wrapText="1"/>
    </xf>
    <xf numFmtId="0" fontId="0" fillId="4" borderId="4" xfId="0" applyFill="1" applyBorder="1" applyAlignment="1" applyProtection="1">
      <alignment horizontal="center" vertical="center" wrapText="1"/>
    </xf>
    <xf numFmtId="0" fontId="0" fillId="4" borderId="120" xfId="0" applyFill="1" applyBorder="1" applyAlignment="1" applyProtection="1">
      <alignment horizontal="center" vertical="center" wrapText="1"/>
    </xf>
    <xf numFmtId="0" fontId="0" fillId="4" borderId="138" xfId="0" applyFill="1" applyBorder="1" applyAlignment="1" applyProtection="1">
      <alignment horizontal="center" vertical="center" wrapText="1"/>
    </xf>
    <xf numFmtId="0" fontId="0" fillId="0" borderId="0" xfId="0" applyBorder="1" applyAlignment="1" applyProtection="1">
      <alignment horizontal="left" vertical="top" wrapText="1"/>
    </xf>
    <xf numFmtId="49" fontId="0" fillId="0" borderId="34" xfId="0" applyNumberFormat="1" applyFill="1" applyBorder="1" applyAlignment="1" applyProtection="1">
      <alignment horizontal="center" vertical="center"/>
    </xf>
    <xf numFmtId="49" fontId="0" fillId="0" borderId="8" xfId="0" applyNumberFormat="1" applyFill="1" applyBorder="1" applyAlignment="1" applyProtection="1">
      <alignment horizontal="center" vertical="center"/>
    </xf>
    <xf numFmtId="49" fontId="0" fillId="0" borderId="1" xfId="0" applyNumberFormat="1" applyFill="1" applyBorder="1" applyAlignment="1" applyProtection="1">
      <alignment horizontal="center" vertical="top" wrapText="1"/>
    </xf>
    <xf numFmtId="9" fontId="0" fillId="0" borderId="1" xfId="0" applyNumberFormat="1" applyFill="1" applyBorder="1" applyAlignment="1" applyProtection="1">
      <alignment horizontal="left" vertical="center" wrapText="1"/>
    </xf>
    <xf numFmtId="9" fontId="0" fillId="0" borderId="1" xfId="0" applyNumberFormat="1" applyFill="1" applyBorder="1" applyAlignment="1" applyProtection="1">
      <alignment horizontal="left" vertical="top" wrapText="1"/>
    </xf>
    <xf numFmtId="49" fontId="0" fillId="0" borderId="1" xfId="0" applyNumberFormat="1" applyFill="1" applyBorder="1" applyAlignment="1" applyProtection="1">
      <alignment horizontal="center" vertical="center"/>
    </xf>
    <xf numFmtId="0" fontId="0" fillId="0" borderId="1" xfId="0" applyNumberFormat="1" applyFill="1" applyBorder="1" applyAlignment="1" applyProtection="1">
      <alignment horizontal="left" vertical="top" wrapText="1"/>
    </xf>
    <xf numFmtId="10" fontId="0" fillId="0" borderId="1" xfId="0" applyNumberFormat="1" applyFill="1" applyBorder="1" applyAlignment="1" applyProtection="1">
      <alignment horizontal="left" vertical="top" wrapText="1"/>
    </xf>
    <xf numFmtId="49" fontId="15" fillId="0" borderId="1" xfId="0" applyNumberFormat="1" applyFont="1" applyFill="1" applyBorder="1" applyAlignment="1" applyProtection="1">
      <alignment horizontal="left" vertical="top" wrapText="1"/>
    </xf>
    <xf numFmtId="49" fontId="0" fillId="0" borderId="1" xfId="0" applyNumberFormat="1" applyBorder="1" applyAlignment="1" applyProtection="1">
      <alignment horizontal="center" vertical="top" wrapText="1"/>
    </xf>
    <xf numFmtId="9" fontId="0" fillId="0" borderId="1" xfId="0" applyNumberFormat="1" applyBorder="1" applyAlignment="1" applyProtection="1">
      <alignment horizontal="left" vertical="center" wrapText="1"/>
    </xf>
    <xf numFmtId="9" fontId="0" fillId="0" borderId="1" xfId="0" applyNumberFormat="1" applyBorder="1" applyAlignment="1" applyProtection="1">
      <alignment horizontal="left" vertical="top" wrapText="1"/>
    </xf>
    <xf numFmtId="49" fontId="0" fillId="0" borderId="1" xfId="0" applyNumberFormat="1" applyBorder="1" applyAlignment="1" applyProtection="1">
      <alignment horizontal="center" vertical="center"/>
    </xf>
    <xf numFmtId="0" fontId="0" fillId="0" borderId="1" xfId="0" applyNumberFormat="1" applyBorder="1" applyAlignment="1" applyProtection="1">
      <alignment horizontal="left" vertical="top" wrapText="1"/>
    </xf>
    <xf numFmtId="10" fontId="0" fillId="0" borderId="1" xfId="0" applyNumberFormat="1" applyBorder="1" applyAlignment="1" applyProtection="1">
      <alignment horizontal="left" vertical="top" wrapText="1"/>
    </xf>
    <xf numFmtId="49" fontId="15" fillId="0" borderId="1" xfId="0" applyNumberFormat="1" applyFont="1" applyBorder="1" applyAlignment="1" applyProtection="1">
      <alignment horizontal="left" vertical="top" wrapText="1"/>
    </xf>
    <xf numFmtId="49" fontId="29" fillId="0" borderId="211" xfId="4" applyNumberFormat="1" applyBorder="1" applyAlignment="1" applyProtection="1">
      <alignment horizontal="center" vertical="center" wrapText="1"/>
    </xf>
    <xf numFmtId="165" fontId="16" fillId="0" borderId="212" xfId="0" applyNumberFormat="1" applyFont="1" applyBorder="1" applyAlignment="1" applyProtection="1">
      <alignment horizontal="center" vertical="center" wrapText="1"/>
    </xf>
    <xf numFmtId="49" fontId="16" fillId="0" borderId="212" xfId="0" applyNumberFormat="1" applyFont="1" applyBorder="1" applyAlignment="1" applyProtection="1">
      <alignment horizontal="center" vertical="center" wrapText="1"/>
    </xf>
    <xf numFmtId="49" fontId="16" fillId="0" borderId="213" xfId="0" applyNumberFormat="1" applyFont="1" applyBorder="1" applyAlignment="1" applyProtection="1">
      <alignment horizontal="center" vertical="center" wrapText="1"/>
    </xf>
    <xf numFmtId="165" fontId="16" fillId="0" borderId="0" xfId="0" applyNumberFormat="1" applyFont="1" applyBorder="1" applyAlignment="1" applyProtection="1">
      <alignment horizontal="center" vertical="center" wrapText="1"/>
    </xf>
    <xf numFmtId="164" fontId="16" fillId="0" borderId="0" xfId="0" applyNumberFormat="1" applyFont="1" applyBorder="1" applyAlignment="1" applyProtection="1">
      <alignment horizontal="center" vertical="center" wrapText="1"/>
    </xf>
    <xf numFmtId="10" fontId="16" fillId="0" borderId="0" xfId="0" applyNumberFormat="1" applyFont="1" applyBorder="1" applyAlignment="1" applyProtection="1">
      <alignment horizontal="center" vertical="center" wrapText="1"/>
    </xf>
    <xf numFmtId="49" fontId="13" fillId="0" borderId="0"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xf>
    <xf numFmtId="165" fontId="0" fillId="0" borderId="0" xfId="0" applyNumberFormat="1" applyBorder="1" applyAlignment="1" applyProtection="1">
      <alignment horizontal="left" vertical="top"/>
    </xf>
    <xf numFmtId="164" fontId="0" fillId="0" borderId="0" xfId="0" applyNumberFormat="1" applyBorder="1" applyAlignment="1" applyProtection="1">
      <alignment horizontal="left" vertical="top"/>
    </xf>
    <xf numFmtId="10" fontId="0" fillId="0" borderId="0" xfId="0" applyNumberFormat="1" applyBorder="1" applyAlignment="1" applyProtection="1">
      <alignment horizontal="left" vertical="top"/>
    </xf>
    <xf numFmtId="0" fontId="0" fillId="0" borderId="0" xfId="0" applyBorder="1" applyAlignment="1" applyProtection="1">
      <alignment horizontal="left" vertical="top"/>
    </xf>
    <xf numFmtId="0" fontId="0" fillId="0" borderId="1" xfId="0" applyBorder="1" applyAlignment="1" applyProtection="1">
      <alignment horizontal="left" vertical="top"/>
    </xf>
    <xf numFmtId="49" fontId="15" fillId="0" borderId="8" xfId="0" applyNumberFormat="1" applyFont="1" applyBorder="1" applyAlignment="1" applyProtection="1">
      <alignment horizontal="center" vertical="center" wrapText="1"/>
    </xf>
    <xf numFmtId="165" fontId="15" fillId="0" borderId="8" xfId="0" applyNumberFormat="1" applyFont="1" applyBorder="1" applyAlignment="1" applyProtection="1">
      <alignment horizontal="center" vertical="center" wrapText="1"/>
    </xf>
    <xf numFmtId="164" fontId="15" fillId="0" borderId="160" xfId="0" applyNumberFormat="1" applyFont="1" applyBorder="1" applyAlignment="1" applyProtection="1">
      <alignment horizontal="center" vertical="center" wrapText="1"/>
    </xf>
    <xf numFmtId="49" fontId="15" fillId="0" borderId="1" xfId="0" applyNumberFormat="1" applyFont="1" applyBorder="1" applyAlignment="1" applyProtection="1">
      <alignment horizontal="center" vertical="center" wrapText="1"/>
    </xf>
    <xf numFmtId="165" fontId="15" fillId="0" borderId="1" xfId="0" applyNumberFormat="1" applyFont="1" applyBorder="1" applyAlignment="1" applyProtection="1">
      <alignment horizontal="center" vertical="center" wrapText="1"/>
    </xf>
    <xf numFmtId="164" fontId="15" fillId="0" borderId="159" xfId="0" applyNumberFormat="1" applyFont="1" applyBorder="1" applyAlignment="1" applyProtection="1">
      <alignment horizontal="center" vertical="center" wrapText="1"/>
    </xf>
    <xf numFmtId="49" fontId="15" fillId="7" borderId="115" xfId="0" applyNumberFormat="1" applyFont="1" applyFill="1" applyBorder="1" applyAlignment="1" applyProtection="1">
      <alignment horizontal="center" vertical="center" wrapText="1"/>
      <protection locked="0"/>
    </xf>
    <xf numFmtId="165" fontId="15" fillId="7" borderId="45" xfId="0" applyNumberFormat="1" applyFont="1" applyFill="1" applyBorder="1" applyAlignment="1" applyProtection="1">
      <alignment horizontal="center" vertical="center" wrapText="1"/>
      <protection locked="0"/>
    </xf>
    <xf numFmtId="49" fontId="15" fillId="7" borderId="45" xfId="0" applyNumberFormat="1" applyFont="1" applyFill="1" applyBorder="1" applyAlignment="1" applyProtection="1">
      <alignment horizontal="center" vertical="center" wrapText="1"/>
      <protection locked="0"/>
    </xf>
    <xf numFmtId="164" fontId="15" fillId="7" borderId="117" xfId="0" applyNumberFormat="1" applyFont="1" applyFill="1" applyBorder="1" applyAlignment="1" applyProtection="1">
      <alignment horizontal="center" vertical="center" wrapText="1"/>
      <protection locked="0"/>
    </xf>
    <xf numFmtId="49" fontId="16" fillId="0" borderId="9" xfId="0" applyNumberFormat="1" applyFont="1" applyBorder="1" applyAlignment="1" applyProtection="1">
      <alignment horizontal="center" vertical="center" wrapText="1"/>
    </xf>
    <xf numFmtId="167" fontId="16" fillId="0" borderId="8" xfId="1" applyNumberFormat="1" applyFont="1" applyBorder="1" applyAlignment="1" applyProtection="1">
      <alignment horizontal="center" vertical="center" wrapText="1"/>
    </xf>
    <xf numFmtId="164" fontId="16" fillId="0" borderId="8" xfId="0" applyNumberFormat="1" applyFont="1" applyBorder="1" applyAlignment="1" applyProtection="1">
      <alignment horizontal="center" vertical="center" wrapText="1"/>
    </xf>
    <xf numFmtId="165" fontId="16" fillId="0" borderId="8" xfId="0" applyNumberFormat="1" applyFont="1" applyBorder="1" applyAlignment="1" applyProtection="1">
      <alignment horizontal="center" vertical="center" wrapText="1"/>
    </xf>
    <xf numFmtId="9" fontId="16" fillId="0" borderId="8" xfId="0" applyNumberFormat="1" applyFont="1" applyBorder="1" applyAlignment="1" applyProtection="1">
      <alignment horizontal="center" vertical="center" wrapText="1"/>
    </xf>
    <xf numFmtId="9" fontId="16" fillId="0" borderId="8" xfId="0" applyNumberFormat="1" applyFont="1" applyBorder="1" applyAlignment="1" applyProtection="1">
      <alignment horizontal="left" vertical="center" wrapText="1" indent="2"/>
    </xf>
    <xf numFmtId="164" fontId="16" fillId="0" borderId="195" xfId="0" applyNumberFormat="1" applyFont="1" applyBorder="1" applyAlignment="1" applyProtection="1">
      <alignment horizontal="center" vertical="center" wrapText="1"/>
    </xf>
    <xf numFmtId="49" fontId="13" fillId="4" borderId="111" xfId="0" applyNumberFormat="1" applyFont="1" applyFill="1" applyBorder="1" applyAlignment="1" applyProtection="1">
      <alignment horizontal="center" wrapText="1"/>
    </xf>
    <xf numFmtId="49" fontId="16" fillId="0" borderId="7" xfId="0" applyNumberFormat="1" applyFont="1" applyFill="1" applyBorder="1" applyAlignment="1" applyProtection="1">
      <alignment horizontal="right" vertical="center" wrapText="1"/>
    </xf>
    <xf numFmtId="1" fontId="15" fillId="4" borderId="1" xfId="1" applyNumberFormat="1" applyFont="1" applyFill="1" applyBorder="1" applyAlignment="1" applyProtection="1">
      <alignment horizontal="center" vertical="center" wrapText="1"/>
    </xf>
    <xf numFmtId="167" fontId="16" fillId="6" borderId="1" xfId="1" applyNumberFormat="1" applyFont="1" applyFill="1" applyBorder="1" applyAlignment="1" applyProtection="1">
      <alignment horizontal="center" vertical="center" wrapText="1"/>
    </xf>
    <xf numFmtId="164" fontId="15" fillId="6" borderId="1" xfId="0" applyNumberFormat="1" applyFont="1" applyFill="1" applyBorder="1" applyAlignment="1" applyProtection="1">
      <alignment horizontal="center" vertical="center" wrapText="1"/>
    </xf>
    <xf numFmtId="165" fontId="15" fillId="6" borderId="1" xfId="0" applyNumberFormat="1" applyFont="1" applyFill="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xf>
    <xf numFmtId="9" fontId="15" fillId="6" borderId="1" xfId="0" applyNumberFormat="1" applyFont="1" applyFill="1" applyBorder="1" applyAlignment="1" applyProtection="1">
      <alignment horizontal="left" vertical="center" wrapText="1" indent="2"/>
    </xf>
    <xf numFmtId="164" fontId="15" fillId="6" borderId="194" xfId="0" applyNumberFormat="1" applyFont="1" applyFill="1" applyBorder="1" applyAlignment="1" applyProtection="1">
      <alignment horizontal="center" vertical="center" wrapText="1"/>
    </xf>
    <xf numFmtId="49" fontId="13" fillId="4" borderId="113" xfId="0" applyNumberFormat="1" applyFont="1" applyFill="1" applyBorder="1" applyAlignment="1" applyProtection="1">
      <alignment horizontal="left" vertical="center" wrapText="1"/>
    </xf>
    <xf numFmtId="49" fontId="16" fillId="0" borderId="196" xfId="0" applyNumberFormat="1" applyFont="1" applyFill="1" applyBorder="1" applyAlignment="1" applyProtection="1">
      <alignment horizontal="center" vertical="center" wrapText="1"/>
    </xf>
    <xf numFmtId="167" fontId="15" fillId="0" borderId="105" xfId="1" applyNumberFormat="1" applyFont="1" applyFill="1" applyBorder="1" applyAlignment="1" applyProtection="1">
      <alignment horizontal="center" vertical="center" wrapText="1"/>
    </xf>
    <xf numFmtId="169" fontId="15" fillId="0" borderId="105" xfId="2" applyNumberFormat="1" applyFont="1" applyFill="1" applyBorder="1" applyAlignment="1" applyProtection="1">
      <alignment horizontal="center" vertical="center" wrapText="1"/>
    </xf>
    <xf numFmtId="165" fontId="15" fillId="6" borderId="105" xfId="0" applyNumberFormat="1" applyFont="1" applyFill="1" applyBorder="1" applyAlignment="1" applyProtection="1">
      <alignment horizontal="center" vertical="center" wrapText="1"/>
    </xf>
    <xf numFmtId="164" fontId="15" fillId="6" borderId="105" xfId="0" applyNumberFormat="1" applyFont="1" applyFill="1" applyBorder="1" applyAlignment="1" applyProtection="1">
      <alignment horizontal="center" vertical="center" wrapText="1"/>
    </xf>
    <xf numFmtId="9" fontId="15" fillId="6" borderId="105" xfId="0" applyNumberFormat="1" applyFont="1" applyFill="1" applyBorder="1" applyAlignment="1" applyProtection="1">
      <alignment horizontal="center" vertical="center" wrapText="1"/>
    </xf>
    <xf numFmtId="9" fontId="15" fillId="6" borderId="105" xfId="0" applyNumberFormat="1" applyFont="1" applyFill="1" applyBorder="1" applyAlignment="1" applyProtection="1">
      <alignment horizontal="left" vertical="center" wrapText="1" indent="2"/>
    </xf>
    <xf numFmtId="169" fontId="15" fillId="0" borderId="197" xfId="2" applyNumberFormat="1" applyFont="1" applyFill="1" applyBorder="1" applyAlignment="1" applyProtection="1">
      <alignment horizontal="center" vertical="center" wrapText="1"/>
    </xf>
    <xf numFmtId="0" fontId="0" fillId="4" borderId="113" xfId="0" applyFill="1" applyBorder="1" applyAlignment="1" applyProtection="1">
      <alignment horizontal="left" vertical="center"/>
    </xf>
    <xf numFmtId="49" fontId="15" fillId="6" borderId="9" xfId="0" applyNumberFormat="1" applyFont="1" applyFill="1" applyBorder="1" applyAlignment="1" applyProtection="1">
      <alignment horizontal="center" vertical="center"/>
    </xf>
    <xf numFmtId="167" fontId="15" fillId="6" borderId="8" xfId="1" applyNumberFormat="1" applyFont="1" applyFill="1" applyBorder="1" applyAlignment="1" applyProtection="1">
      <alignment horizontal="center" vertical="center"/>
    </xf>
    <xf numFmtId="164" fontId="15" fillId="6" borderId="8" xfId="0" applyNumberFormat="1" applyFont="1" applyFill="1" applyBorder="1" applyAlignment="1" applyProtection="1">
      <alignment horizontal="center" vertical="center"/>
    </xf>
    <xf numFmtId="9" fontId="15" fillId="6" borderId="8" xfId="0" applyNumberFormat="1" applyFont="1" applyFill="1" applyBorder="1" applyAlignment="1" applyProtection="1">
      <alignment horizontal="center" vertical="center"/>
    </xf>
    <xf numFmtId="164" fontId="15" fillId="6" borderId="195" xfId="0" applyNumberFormat="1" applyFont="1" applyFill="1" applyBorder="1" applyAlignment="1" applyProtection="1">
      <alignment horizontal="center" vertical="center"/>
    </xf>
    <xf numFmtId="49" fontId="15" fillId="6" borderId="7" xfId="0" applyNumberFormat="1" applyFont="1" applyFill="1" applyBorder="1" applyAlignment="1" applyProtection="1">
      <alignment horizontal="center" vertical="center"/>
    </xf>
    <xf numFmtId="167" fontId="15" fillId="7" borderId="1" xfId="1"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9" fontId="15" fillId="7" borderId="1" xfId="0" applyNumberFormat="1" applyFont="1" applyFill="1" applyBorder="1" applyAlignment="1" applyProtection="1">
      <alignment horizontal="center" vertical="center"/>
    </xf>
    <xf numFmtId="0" fontId="0" fillId="4" borderId="109" xfId="0" applyFill="1" applyBorder="1" applyAlignment="1" applyProtection="1">
      <alignment horizontal="left" vertical="center"/>
    </xf>
    <xf numFmtId="49" fontId="15" fillId="6" borderId="115" xfId="0" applyNumberFormat="1" applyFont="1" applyFill="1" applyBorder="1" applyAlignment="1" applyProtection="1">
      <alignment horizontal="center" vertical="center"/>
    </xf>
    <xf numFmtId="167" fontId="15" fillId="7" borderId="45" xfId="1" applyNumberFormat="1" applyFont="1" applyFill="1" applyBorder="1" applyAlignment="1" applyProtection="1">
      <alignment horizontal="center" vertical="center"/>
    </xf>
    <xf numFmtId="167" fontId="15" fillId="6" borderId="208" xfId="1" applyNumberFormat="1" applyFont="1" applyFill="1" applyBorder="1" applyAlignment="1" applyProtection="1">
      <alignment horizontal="center" vertical="center"/>
    </xf>
    <xf numFmtId="164" fontId="15" fillId="7" borderId="45" xfId="0" applyNumberFormat="1" applyFont="1" applyFill="1" applyBorder="1" applyAlignment="1" applyProtection="1">
      <alignment horizontal="center" vertical="center"/>
    </xf>
    <xf numFmtId="164" fontId="15" fillId="6" borderId="208" xfId="0" applyNumberFormat="1" applyFont="1" applyFill="1" applyBorder="1" applyAlignment="1" applyProtection="1">
      <alignment horizontal="center" vertical="center"/>
    </xf>
    <xf numFmtId="9" fontId="15" fillId="7" borderId="45" xfId="0" applyNumberFormat="1" applyFont="1" applyFill="1" applyBorder="1" applyAlignment="1" applyProtection="1">
      <alignment horizontal="center" vertical="center"/>
    </xf>
    <xf numFmtId="9" fontId="15" fillId="6" borderId="208" xfId="0" applyNumberFormat="1" applyFont="1" applyFill="1" applyBorder="1" applyAlignment="1" applyProtection="1">
      <alignment horizontal="center" vertical="center"/>
    </xf>
    <xf numFmtId="164" fontId="15" fillId="6" borderId="205" xfId="0" applyNumberFormat="1" applyFont="1" applyFill="1" applyBorder="1" applyAlignment="1" applyProtection="1">
      <alignment horizontal="center" vertical="center"/>
    </xf>
    <xf numFmtId="49" fontId="15" fillId="0" borderId="8" xfId="0" applyNumberFormat="1" applyFont="1" applyBorder="1" applyAlignment="1" applyProtection="1">
      <alignment horizontal="center" vertical="center"/>
    </xf>
    <xf numFmtId="167" fontId="15" fillId="0" borderId="8" xfId="1" applyNumberFormat="1" applyFont="1" applyBorder="1" applyAlignment="1" applyProtection="1">
      <alignment horizontal="center" vertical="center"/>
    </xf>
    <xf numFmtId="164" fontId="15" fillId="0" borderId="8" xfId="0" applyNumberFormat="1" applyFont="1" applyBorder="1" applyAlignment="1" applyProtection="1">
      <alignment horizontal="center" vertical="center"/>
    </xf>
    <xf numFmtId="165" fontId="15" fillId="0" borderId="8" xfId="0" applyNumberFormat="1" applyFont="1" applyBorder="1" applyAlignment="1" applyProtection="1">
      <alignment horizontal="center" vertical="center"/>
    </xf>
    <xf numFmtId="9" fontId="15" fillId="0" borderId="8" xfId="0" applyNumberFormat="1" applyFont="1" applyBorder="1" applyAlignment="1" applyProtection="1">
      <alignment horizontal="center" vertical="center"/>
    </xf>
    <xf numFmtId="9" fontId="15" fillId="0" borderId="8" xfId="0" applyNumberFormat="1" applyFont="1" applyBorder="1" applyAlignment="1" applyProtection="1">
      <alignment horizontal="left" vertical="center" indent="2"/>
    </xf>
    <xf numFmtId="49" fontId="15" fillId="0" borderId="1" xfId="0" applyNumberFormat="1" applyFont="1" applyBorder="1" applyAlignment="1" applyProtection="1">
      <alignment horizontal="center" vertical="center"/>
    </xf>
    <xf numFmtId="167" fontId="15" fillId="0" borderId="1" xfId="1" applyNumberFormat="1" applyFont="1" applyBorder="1" applyAlignment="1" applyProtection="1">
      <alignment horizontal="center" vertical="center"/>
    </xf>
    <xf numFmtId="164" fontId="15" fillId="0" borderId="1" xfId="0" applyNumberFormat="1" applyFont="1" applyBorder="1" applyAlignment="1" applyProtection="1">
      <alignment horizontal="center" vertical="center"/>
    </xf>
    <xf numFmtId="165" fontId="15" fillId="0" borderId="1" xfId="0" applyNumberFormat="1" applyFont="1" applyBorder="1" applyAlignment="1" applyProtection="1">
      <alignment horizontal="center" vertical="center"/>
    </xf>
    <xf numFmtId="9" fontId="15" fillId="0" borderId="1" xfId="0" applyNumberFormat="1" applyFont="1" applyBorder="1" applyAlignment="1" applyProtection="1">
      <alignment horizontal="center" vertical="center"/>
    </xf>
    <xf numFmtId="9" fontId="15" fillId="0" borderId="1" xfId="0" applyNumberFormat="1" applyFont="1" applyBorder="1" applyAlignment="1" applyProtection="1">
      <alignment horizontal="left" vertical="center" indent="2"/>
    </xf>
    <xf numFmtId="167" fontId="15" fillId="7" borderId="45" xfId="1" applyNumberFormat="1" applyFont="1" applyFill="1" applyBorder="1" applyAlignment="1" applyProtection="1">
      <alignment horizontal="center" vertical="center"/>
      <protection locked="0"/>
    </xf>
    <xf numFmtId="164" fontId="15" fillId="0" borderId="230" xfId="0" applyNumberFormat="1" applyFont="1" applyBorder="1" applyAlignment="1" applyProtection="1">
      <alignment horizontal="center" vertical="center"/>
    </xf>
    <xf numFmtId="0" fontId="0" fillId="0" borderId="0" xfId="0" applyBorder="1" applyAlignment="1" applyProtection="1">
      <alignment horizontal="right" vertical="top"/>
    </xf>
    <xf numFmtId="1" fontId="0" fillId="6" borderId="0" xfId="0" applyNumberFormat="1" applyFill="1" applyBorder="1" applyAlignment="1" applyProtection="1">
      <alignment horizontal="center" vertical="top"/>
    </xf>
    <xf numFmtId="170" fontId="0" fillId="0" borderId="15" xfId="0" applyNumberFormat="1" applyBorder="1" applyAlignment="1" applyProtection="1">
      <alignment horizontal="left" vertical="top"/>
    </xf>
    <xf numFmtId="170" fontId="0" fillId="0" borderId="16" xfId="0" applyNumberFormat="1" applyBorder="1" applyAlignment="1" applyProtection="1">
      <alignment horizontal="left" vertical="top"/>
    </xf>
    <xf numFmtId="170" fontId="0" fillId="0" borderId="2" xfId="0" applyNumberFormat="1" applyBorder="1" applyAlignment="1" applyProtection="1">
      <alignment horizontal="left" vertical="top"/>
    </xf>
    <xf numFmtId="164" fontId="0" fillId="0" borderId="15" xfId="0" applyNumberFormat="1" applyBorder="1" applyAlignment="1" applyProtection="1">
      <alignment horizontal="center" vertical="top"/>
    </xf>
    <xf numFmtId="164" fontId="0" fillId="0" borderId="16" xfId="0" applyNumberFormat="1" applyBorder="1" applyAlignment="1" applyProtection="1">
      <alignment horizontal="center" vertical="top"/>
    </xf>
    <xf numFmtId="164" fontId="0" fillId="0" borderId="2" xfId="0" applyNumberFormat="1" applyBorder="1" applyAlignment="1" applyProtection="1">
      <alignment horizontal="center" vertical="top"/>
    </xf>
    <xf numFmtId="164" fontId="0" fillId="0" borderId="17" xfId="0" applyNumberFormat="1" applyBorder="1" applyAlignment="1" applyProtection="1">
      <alignment horizontal="center" vertical="top"/>
    </xf>
    <xf numFmtId="164" fontId="0" fillId="0" borderId="23" xfId="0" applyNumberFormat="1" applyBorder="1" applyAlignment="1" applyProtection="1">
      <alignment horizontal="center" vertical="top"/>
    </xf>
    <xf numFmtId="170" fontId="13" fillId="0" borderId="35" xfId="0" applyNumberFormat="1" applyFont="1" applyBorder="1" applyAlignment="1" applyProtection="1">
      <alignment horizontal="center" vertical="center" wrapText="1"/>
    </xf>
    <xf numFmtId="49" fontId="13" fillId="0" borderId="35" xfId="0" applyNumberFormat="1" applyFont="1" applyBorder="1" applyAlignment="1" applyProtection="1">
      <alignment horizontal="center" vertical="center" wrapText="1"/>
    </xf>
    <xf numFmtId="164" fontId="16" fillId="0" borderId="35" xfId="1" applyNumberFormat="1" applyFont="1" applyFill="1" applyBorder="1" applyAlignment="1" applyProtection="1">
      <alignment horizontal="center" vertical="center" wrapText="1"/>
    </xf>
    <xf numFmtId="164" fontId="16" fillId="0" borderId="116" xfId="1" applyNumberFormat="1" applyFont="1" applyFill="1" applyBorder="1" applyAlignment="1" applyProtection="1">
      <alignment horizontal="center" vertical="center" wrapText="1"/>
    </xf>
    <xf numFmtId="164" fontId="16" fillId="0" borderId="19" xfId="1" applyNumberFormat="1" applyFont="1" applyFill="1" applyBorder="1" applyAlignment="1" applyProtection="1">
      <alignment horizontal="center" vertical="center" wrapText="1"/>
    </xf>
    <xf numFmtId="164" fontId="16" fillId="0" borderId="20" xfId="1" applyNumberFormat="1" applyFont="1" applyFill="1" applyBorder="1" applyAlignment="1" applyProtection="1">
      <alignment horizontal="center" vertical="center" wrapText="1"/>
    </xf>
    <xf numFmtId="164" fontId="16" fillId="0" borderId="21" xfId="1" applyNumberFormat="1" applyFont="1" applyFill="1" applyBorder="1" applyAlignment="1" applyProtection="1">
      <alignment horizontal="center" vertical="center" wrapText="1"/>
    </xf>
    <xf numFmtId="49" fontId="16" fillId="6" borderId="7" xfId="0" applyNumberFormat="1" applyFont="1" applyFill="1" applyBorder="1" applyAlignment="1" applyProtection="1">
      <alignment horizontal="right" vertical="center" wrapText="1"/>
    </xf>
    <xf numFmtId="1" fontId="16" fillId="6" borderId="1" xfId="1" applyNumberFormat="1" applyFont="1" applyFill="1" applyBorder="1" applyAlignment="1" applyProtection="1">
      <alignment horizontal="center" vertical="center" wrapText="1"/>
    </xf>
    <xf numFmtId="170" fontId="13" fillId="6" borderId="1" xfId="0" applyNumberFormat="1" applyFont="1" applyFill="1" applyBorder="1" applyAlignment="1" applyProtection="1">
      <alignment horizontal="center" vertical="center" wrapText="1"/>
    </xf>
    <xf numFmtId="164" fontId="13" fillId="6" borderId="1" xfId="0" applyNumberFormat="1" applyFont="1" applyFill="1" applyBorder="1" applyAlignment="1" applyProtection="1">
      <alignment horizontal="center" vertical="center" wrapText="1"/>
    </xf>
    <xf numFmtId="1" fontId="13" fillId="6" borderId="1" xfId="0" applyNumberFormat="1" applyFont="1" applyFill="1" applyBorder="1" applyAlignment="1" applyProtection="1">
      <alignment horizontal="center" vertical="center" wrapText="1"/>
    </xf>
    <xf numFmtId="164" fontId="13" fillId="6" borderId="194" xfId="0" applyNumberFormat="1" applyFont="1" applyFill="1" applyBorder="1" applyAlignment="1" applyProtection="1">
      <alignment horizontal="center" vertical="center" wrapText="1"/>
    </xf>
    <xf numFmtId="164" fontId="13" fillId="0" borderId="22" xfId="0" applyNumberFormat="1" applyFont="1" applyBorder="1" applyAlignment="1" applyProtection="1">
      <alignment horizontal="center" vertical="center" wrapText="1"/>
    </xf>
    <xf numFmtId="1" fontId="13" fillId="0" borderId="18" xfId="0" applyNumberFormat="1" applyFont="1" applyBorder="1" applyAlignment="1" applyProtection="1">
      <alignment horizontal="center" vertical="center" wrapText="1"/>
    </xf>
    <xf numFmtId="164" fontId="13" fillId="6" borderId="25" xfId="0" applyNumberFormat="1" applyFont="1" applyFill="1" applyBorder="1" applyAlignment="1" applyProtection="1">
      <alignment horizontal="center" vertical="center" wrapText="1"/>
    </xf>
    <xf numFmtId="49" fontId="13" fillId="0" borderId="34" xfId="0" applyNumberFormat="1" applyFont="1" applyFill="1" applyBorder="1" applyAlignment="1" applyProtection="1">
      <alignment horizontal="center" vertical="center" wrapText="1"/>
    </xf>
    <xf numFmtId="170" fontId="13" fillId="6" borderId="194" xfId="0" applyNumberFormat="1" applyFont="1" applyFill="1" applyBorder="1" applyAlignment="1" applyProtection="1">
      <alignment horizontal="center" vertical="center" wrapText="1"/>
    </xf>
    <xf numFmtId="164" fontId="13" fillId="0" borderId="118" xfId="0" applyNumberFormat="1" applyFont="1" applyBorder="1" applyAlignment="1" applyProtection="1">
      <alignment horizontal="center" vertical="center" wrapText="1"/>
    </xf>
    <xf numFmtId="1" fontId="13" fillId="0" borderId="119" xfId="0" applyNumberFormat="1" applyFont="1" applyBorder="1" applyAlignment="1" applyProtection="1">
      <alignment horizontal="center" vertical="center" wrapText="1"/>
    </xf>
    <xf numFmtId="164" fontId="13" fillId="6" borderId="120" xfId="0" applyNumberFormat="1" applyFont="1" applyFill="1" applyBorder="1" applyAlignment="1" applyProtection="1">
      <alignment horizontal="center" vertical="center" wrapText="1"/>
    </xf>
    <xf numFmtId="169" fontId="15" fillId="6" borderId="105" xfId="2" applyNumberFormat="1" applyFont="1" applyFill="1" applyBorder="1" applyAlignment="1" applyProtection="1">
      <alignment horizontal="center" vertical="center" wrapText="1"/>
    </xf>
    <xf numFmtId="169" fontId="15" fillId="6" borderId="69" xfId="2" applyNumberFormat="1" applyFont="1" applyFill="1" applyBorder="1" applyAlignment="1" applyProtection="1">
      <alignment horizontal="center" vertical="center" wrapText="1"/>
    </xf>
    <xf numFmtId="164" fontId="16" fillId="6" borderId="92" xfId="0" applyNumberFormat="1" applyFont="1" applyFill="1" applyBorder="1" applyAlignment="1" applyProtection="1">
      <alignment horizontal="right" vertical="center" wrapText="1"/>
    </xf>
    <xf numFmtId="164" fontId="16" fillId="6" borderId="94" xfId="0" applyNumberFormat="1" applyFont="1" applyFill="1" applyBorder="1" applyAlignment="1" applyProtection="1">
      <alignment horizontal="right" vertical="center" wrapText="1"/>
    </xf>
    <xf numFmtId="164" fontId="16" fillId="6" borderId="86" xfId="0" applyNumberFormat="1" applyFont="1" applyFill="1" applyBorder="1" applyAlignment="1" applyProtection="1">
      <alignment horizontal="right" vertical="center" wrapText="1"/>
    </xf>
    <xf numFmtId="49" fontId="13" fillId="0" borderId="41" xfId="0" applyNumberFormat="1" applyFont="1" applyBorder="1" applyAlignment="1" applyProtection="1">
      <alignment horizontal="center" vertical="center" wrapText="1"/>
    </xf>
    <xf numFmtId="164" fontId="13" fillId="6" borderId="45" xfId="0" applyNumberFormat="1" applyFont="1" applyFill="1" applyBorder="1" applyAlignment="1" applyProtection="1">
      <alignment horizontal="center" vertical="center" wrapText="1"/>
    </xf>
    <xf numFmtId="164" fontId="13" fillId="6" borderId="117" xfId="0" applyNumberFormat="1" applyFont="1" applyFill="1" applyBorder="1" applyAlignment="1" applyProtection="1">
      <alignment horizontal="center" vertical="center" wrapText="1"/>
    </xf>
    <xf numFmtId="164" fontId="13" fillId="0" borderId="24" xfId="0" applyNumberFormat="1" applyFont="1" applyBorder="1" applyAlignment="1" applyProtection="1">
      <alignment horizontal="center" vertical="center" wrapText="1"/>
    </xf>
    <xf numFmtId="164" fontId="13" fillId="0" borderId="0" xfId="0" applyNumberFormat="1" applyFont="1" applyBorder="1" applyAlignment="1" applyProtection="1">
      <alignment horizontal="center" vertical="center" wrapText="1"/>
    </xf>
    <xf numFmtId="49" fontId="15" fillId="3" borderId="9" xfId="0" applyNumberFormat="1" applyFont="1" applyFill="1" applyBorder="1" applyAlignment="1" applyProtection="1">
      <alignment horizontal="center" vertical="center" wrapText="1"/>
    </xf>
    <xf numFmtId="167" fontId="15" fillId="3" borderId="8" xfId="1" applyNumberFormat="1" applyFont="1" applyFill="1" applyBorder="1" applyAlignment="1" applyProtection="1">
      <alignment horizontal="center" vertical="center"/>
    </xf>
    <xf numFmtId="164" fontId="15" fillId="3" borderId="8" xfId="0" applyNumberFormat="1" applyFont="1" applyFill="1" applyBorder="1" applyAlignment="1" applyProtection="1">
      <alignment horizontal="center" vertical="center"/>
    </xf>
    <xf numFmtId="165" fontId="15" fillId="3" borderId="8" xfId="0" applyNumberFormat="1" applyFont="1" applyFill="1" applyBorder="1" applyAlignment="1" applyProtection="1">
      <alignment horizontal="center" vertical="center"/>
    </xf>
    <xf numFmtId="9" fontId="15" fillId="3" borderId="8" xfId="0" applyNumberFormat="1" applyFont="1" applyFill="1" applyBorder="1" applyAlignment="1" applyProtection="1">
      <alignment horizontal="center" vertical="center"/>
    </xf>
    <xf numFmtId="9" fontId="15" fillId="3" borderId="11" xfId="0" applyNumberFormat="1" applyFont="1" applyFill="1" applyBorder="1" applyAlignment="1" applyProtection="1">
      <alignment horizontal="left" vertical="center" indent="2"/>
    </xf>
    <xf numFmtId="164" fontId="15" fillId="3" borderId="9" xfId="0" applyNumberFormat="1" applyFont="1" applyFill="1" applyBorder="1" applyAlignment="1" applyProtection="1">
      <alignment horizontal="center" vertical="center"/>
    </xf>
    <xf numFmtId="164" fontId="15" fillId="3" borderId="11" xfId="0" applyNumberFormat="1" applyFont="1" applyFill="1" applyBorder="1" applyAlignment="1" applyProtection="1">
      <alignment horizontal="center" vertical="center"/>
    </xf>
    <xf numFmtId="0" fontId="21" fillId="0" borderId="126" xfId="0" applyFont="1" applyFill="1" applyBorder="1" applyAlignment="1" applyProtection="1">
      <alignment horizontal="right" vertical="top"/>
    </xf>
    <xf numFmtId="1" fontId="21" fillId="0" borderId="0" xfId="0" applyNumberFormat="1" applyFont="1" applyFill="1" applyBorder="1" applyAlignment="1" applyProtection="1">
      <alignment horizontal="center" vertical="top"/>
    </xf>
    <xf numFmtId="170" fontId="21" fillId="0" borderId="49" xfId="0" applyNumberFormat="1" applyFont="1" applyFill="1" applyBorder="1" applyAlignment="1" applyProtection="1">
      <alignment horizontal="right" vertical="top"/>
    </xf>
    <xf numFmtId="170" fontId="21" fillId="0" borderId="0" xfId="0" applyNumberFormat="1" applyFont="1" applyFill="1" applyBorder="1" applyAlignment="1" applyProtection="1">
      <alignment horizontal="right" vertical="top"/>
    </xf>
    <xf numFmtId="170" fontId="21" fillId="0" borderId="3" xfId="0" applyNumberFormat="1" applyFont="1" applyFill="1" applyBorder="1" applyAlignment="1" applyProtection="1">
      <alignment horizontal="right" vertical="top"/>
    </xf>
    <xf numFmtId="49" fontId="15" fillId="3" borderId="7" xfId="0" applyNumberFormat="1" applyFont="1" applyFill="1" applyBorder="1" applyAlignment="1" applyProtection="1">
      <alignment horizontal="center" vertical="center" wrapText="1"/>
    </xf>
    <xf numFmtId="167" fontId="15" fillId="3" borderId="1" xfId="1" applyNumberFormat="1" applyFont="1" applyFill="1" applyBorder="1" applyAlignment="1" applyProtection="1">
      <alignment horizontal="center" vertical="center"/>
    </xf>
    <xf numFmtId="164" fontId="15" fillId="3" borderId="1" xfId="0" applyNumberFormat="1" applyFont="1" applyFill="1" applyBorder="1" applyAlignment="1" applyProtection="1">
      <alignment horizontal="center" vertical="center"/>
    </xf>
    <xf numFmtId="165" fontId="15" fillId="3" borderId="1" xfId="0" applyNumberFormat="1" applyFont="1" applyFill="1" applyBorder="1" applyAlignment="1" applyProtection="1">
      <alignment horizontal="center" vertical="center"/>
    </xf>
    <xf numFmtId="9" fontId="15" fillId="3" borderId="1" xfId="0" applyNumberFormat="1" applyFont="1" applyFill="1" applyBorder="1" applyAlignment="1" applyProtection="1">
      <alignment horizontal="center" vertical="center"/>
    </xf>
    <xf numFmtId="9" fontId="15" fillId="3" borderId="12" xfId="0" applyNumberFormat="1" applyFont="1" applyFill="1" applyBorder="1" applyAlignment="1" applyProtection="1">
      <alignment horizontal="left" vertical="center" indent="2"/>
    </xf>
    <xf numFmtId="165" fontId="15" fillId="6" borderId="1" xfId="0" applyNumberFormat="1" applyFont="1" applyFill="1" applyBorder="1" applyAlignment="1" applyProtection="1">
      <alignment horizontal="center" vertical="center"/>
    </xf>
    <xf numFmtId="164" fontId="15" fillId="6" borderId="1" xfId="0" applyNumberFormat="1" applyFont="1" applyFill="1" applyBorder="1" applyAlignment="1" applyProtection="1">
      <alignment horizontal="center" vertical="center"/>
    </xf>
    <xf numFmtId="9" fontId="15" fillId="7" borderId="12" xfId="0" applyNumberFormat="1" applyFont="1" applyFill="1" applyBorder="1" applyAlignment="1" applyProtection="1">
      <alignment horizontal="left" vertical="center" indent="2"/>
    </xf>
    <xf numFmtId="164" fontId="15" fillId="6" borderId="9" xfId="0" applyNumberFormat="1" applyFont="1" applyFill="1" applyBorder="1" applyAlignment="1" applyProtection="1">
      <alignment horizontal="center" vertical="center"/>
    </xf>
    <xf numFmtId="164" fontId="15" fillId="6" borderId="11" xfId="0" applyNumberFormat="1" applyFont="1" applyFill="1" applyBorder="1" applyAlignment="1" applyProtection="1">
      <alignment horizontal="center" vertical="center"/>
    </xf>
    <xf numFmtId="1" fontId="16" fillId="0" borderId="0" xfId="0" applyNumberFormat="1" applyFont="1" applyFill="1" applyBorder="1" applyAlignment="1" applyProtection="1">
      <alignment horizontal="right" vertical="top"/>
    </xf>
    <xf numFmtId="164" fontId="16" fillId="6" borderId="49" xfId="0" applyNumberFormat="1" applyFont="1" applyFill="1" applyBorder="1" applyAlignment="1" applyProtection="1">
      <alignment horizontal="right" vertical="center" wrapText="1"/>
    </xf>
    <xf numFmtId="170" fontId="16" fillId="0" borderId="146" xfId="0" applyNumberFormat="1" applyFont="1" applyFill="1" applyBorder="1" applyAlignment="1" applyProtection="1">
      <alignment horizontal="right" vertical="center" wrapText="1"/>
    </xf>
    <xf numFmtId="170" fontId="16" fillId="0" borderId="214" xfId="0" applyNumberFormat="1" applyFont="1" applyFill="1" applyBorder="1" applyAlignment="1" applyProtection="1">
      <alignment horizontal="right" vertical="center" wrapText="1"/>
    </xf>
    <xf numFmtId="164" fontId="0" fillId="6" borderId="26" xfId="0" applyNumberFormat="1" applyFill="1" applyBorder="1" applyAlignment="1" applyProtection="1">
      <alignment horizontal="center" vertical="top"/>
    </xf>
    <xf numFmtId="164" fontId="0" fillId="6" borderId="16" xfId="0" applyNumberFormat="1" applyFill="1" applyBorder="1" applyAlignment="1" applyProtection="1">
      <alignment horizontal="center" vertical="top"/>
    </xf>
    <xf numFmtId="164" fontId="0" fillId="6" borderId="17" xfId="0" applyNumberFormat="1" applyFill="1" applyBorder="1" applyAlignment="1" applyProtection="1">
      <alignment horizontal="center" vertical="top"/>
    </xf>
    <xf numFmtId="164" fontId="0" fillId="14" borderId="26" xfId="0" applyNumberFormat="1" applyFill="1" applyBorder="1" applyAlignment="1" applyProtection="1">
      <alignment horizontal="center" vertical="top"/>
    </xf>
    <xf numFmtId="164" fontId="0" fillId="14" borderId="16" xfId="0" applyNumberFormat="1" applyFill="1" applyBorder="1" applyAlignment="1" applyProtection="1">
      <alignment horizontal="center" vertical="top"/>
    </xf>
    <xf numFmtId="164" fontId="0" fillId="14" borderId="0" xfId="0" applyNumberFormat="1" applyFill="1" applyBorder="1" applyAlignment="1" applyProtection="1">
      <alignment horizontal="center" vertical="top"/>
    </xf>
    <xf numFmtId="164" fontId="0" fillId="14" borderId="17" xfId="0" applyNumberFormat="1" applyFill="1" applyBorder="1" applyAlignment="1" applyProtection="1">
      <alignment horizontal="center" vertical="top"/>
    </xf>
    <xf numFmtId="164" fontId="0" fillId="6" borderId="0" xfId="0" applyNumberFormat="1" applyFill="1" applyBorder="1" applyAlignment="1" applyProtection="1">
      <alignment horizontal="center" vertical="top"/>
    </xf>
    <xf numFmtId="164" fontId="0" fillId="8" borderId="26" xfId="0" applyNumberFormat="1" applyFill="1" applyBorder="1" applyAlignment="1" applyProtection="1">
      <alignment horizontal="center" vertical="top"/>
    </xf>
    <xf numFmtId="164" fontId="0" fillId="8" borderId="16" xfId="0" applyNumberFormat="1" applyFill="1" applyBorder="1" applyAlignment="1" applyProtection="1">
      <alignment horizontal="center" vertical="top"/>
    </xf>
    <xf numFmtId="164" fontId="0" fillId="8" borderId="17" xfId="0" applyNumberFormat="1" applyFill="1" applyBorder="1" applyAlignment="1" applyProtection="1">
      <alignment horizontal="center" vertical="top"/>
    </xf>
    <xf numFmtId="0" fontId="21" fillId="0" borderId="123" xfId="0" applyFont="1" applyFill="1" applyBorder="1" applyAlignment="1" applyProtection="1">
      <alignment horizontal="right" vertical="top"/>
    </xf>
    <xf numFmtId="1" fontId="21" fillId="0" borderId="5" xfId="0" applyNumberFormat="1" applyFont="1" applyFill="1" applyBorder="1" applyAlignment="1" applyProtection="1">
      <alignment horizontal="center" vertical="top"/>
    </xf>
    <xf numFmtId="164" fontId="13" fillId="6" borderId="61" xfId="0" applyNumberFormat="1" applyFont="1" applyFill="1" applyBorder="1" applyAlignment="1" applyProtection="1">
      <alignment horizontal="right" vertical="center" wrapText="1"/>
    </xf>
    <xf numFmtId="170" fontId="13" fillId="0" borderId="5" xfId="0" applyNumberFormat="1" applyFont="1" applyFill="1" applyBorder="1" applyAlignment="1" applyProtection="1">
      <alignment horizontal="right" vertical="center" wrapText="1"/>
    </xf>
    <xf numFmtId="170" fontId="13" fillId="0" borderId="6" xfId="0" applyNumberFormat="1" applyFont="1" applyFill="1" applyBorder="1" applyAlignment="1" applyProtection="1">
      <alignment horizontal="right" vertical="center" wrapText="1"/>
    </xf>
    <xf numFmtId="0" fontId="0" fillId="0" borderId="0" xfId="0" applyFill="1" applyBorder="1" applyAlignment="1" applyProtection="1">
      <alignment horizontal="right" vertical="top"/>
    </xf>
    <xf numFmtId="1" fontId="0" fillId="0" borderId="0" xfId="0" applyNumberFormat="1" applyFill="1" applyBorder="1" applyAlignment="1" applyProtection="1">
      <alignment horizontal="center" vertical="top"/>
    </xf>
    <xf numFmtId="170" fontId="13" fillId="0" borderId="0" xfId="0" applyNumberFormat="1" applyFont="1" applyFill="1" applyBorder="1" applyAlignment="1" applyProtection="1">
      <alignment horizontal="center" vertical="center" wrapText="1"/>
    </xf>
    <xf numFmtId="170" fontId="0" fillId="0" borderId="0" xfId="0" applyNumberFormat="1" applyFill="1" applyBorder="1" applyAlignment="1" applyProtection="1">
      <alignment horizontal="left" vertical="top"/>
    </xf>
    <xf numFmtId="164" fontId="15" fillId="6" borderId="45" xfId="0" applyNumberFormat="1" applyFont="1" applyFill="1" applyBorder="1" applyAlignment="1" applyProtection="1">
      <alignment horizontal="center" vertical="center"/>
    </xf>
    <xf numFmtId="9" fontId="15" fillId="7" borderId="44" xfId="0" applyNumberFormat="1" applyFont="1" applyFill="1" applyBorder="1" applyAlignment="1" applyProtection="1">
      <alignment horizontal="left" vertical="center" indent="2"/>
    </xf>
    <xf numFmtId="164" fontId="15" fillId="6" borderId="207" xfId="0" applyNumberFormat="1" applyFont="1" applyFill="1" applyBorder="1" applyAlignment="1" applyProtection="1">
      <alignment horizontal="center" vertical="center"/>
    </xf>
    <xf numFmtId="164" fontId="15" fillId="6" borderId="209" xfId="0" applyNumberFormat="1" applyFont="1" applyFill="1" applyBorder="1" applyAlignment="1" applyProtection="1">
      <alignment horizontal="center" vertical="center"/>
    </xf>
    <xf numFmtId="0" fontId="0" fillId="0" borderId="144" xfId="0" applyBorder="1" applyAlignment="1" applyProtection="1">
      <alignment horizontal="right" vertical="top"/>
    </xf>
    <xf numFmtId="1" fontId="0" fillId="0" borderId="144" xfId="0" applyNumberFormat="1" applyFill="1" applyBorder="1" applyAlignment="1" applyProtection="1">
      <alignment horizontal="center" vertical="top"/>
    </xf>
    <xf numFmtId="170" fontId="0" fillId="0" borderId="144" xfId="0" applyNumberFormat="1" applyFill="1" applyBorder="1" applyAlignment="1" applyProtection="1">
      <alignment horizontal="left" vertical="top"/>
    </xf>
    <xf numFmtId="0" fontId="0" fillId="0" borderId="144" xfId="0" applyBorder="1" applyAlignment="1" applyProtection="1">
      <alignment horizontal="left" vertical="top"/>
    </xf>
    <xf numFmtId="164" fontId="0" fillId="6" borderId="147" xfId="0" applyNumberFormat="1" applyFill="1" applyBorder="1" applyAlignment="1" applyProtection="1">
      <alignment horizontal="center" vertical="top"/>
    </xf>
    <xf numFmtId="164" fontId="0" fillId="6" borderId="208" xfId="0" applyNumberFormat="1" applyFill="1" applyBorder="1" applyAlignment="1" applyProtection="1">
      <alignment horizontal="center" vertical="top"/>
    </xf>
    <xf numFmtId="164" fontId="0" fillId="6" borderId="205" xfId="0" applyNumberFormat="1" applyFill="1" applyBorder="1" applyAlignment="1" applyProtection="1">
      <alignment horizontal="center" vertical="top"/>
    </xf>
    <xf numFmtId="164" fontId="0" fillId="14" borderId="147" xfId="0" applyNumberFormat="1" applyFill="1" applyBorder="1" applyAlignment="1" applyProtection="1">
      <alignment horizontal="center" vertical="top"/>
    </xf>
    <xf numFmtId="164" fontId="0" fillId="14" borderId="208" xfId="0" applyNumberFormat="1" applyFill="1" applyBorder="1" applyAlignment="1" applyProtection="1">
      <alignment horizontal="center" vertical="top"/>
    </xf>
    <xf numFmtId="164" fontId="0" fillId="14" borderId="144" xfId="0" applyNumberFormat="1" applyFill="1" applyBorder="1" applyAlignment="1" applyProtection="1">
      <alignment horizontal="center" vertical="top"/>
    </xf>
    <xf numFmtId="164" fontId="0" fillId="14" borderId="205" xfId="0" applyNumberFormat="1" applyFill="1" applyBorder="1" applyAlignment="1" applyProtection="1">
      <alignment horizontal="center" vertical="top"/>
    </xf>
    <xf numFmtId="164" fontId="0" fillId="6" borderId="144" xfId="0" applyNumberFormat="1" applyFill="1" applyBorder="1" applyAlignment="1" applyProtection="1">
      <alignment horizontal="center" vertical="top"/>
    </xf>
    <xf numFmtId="49" fontId="15" fillId="6" borderId="8" xfId="0" applyNumberFormat="1" applyFont="1" applyFill="1" applyBorder="1" applyAlignment="1" applyProtection="1">
      <alignment horizontal="center" vertical="center"/>
    </xf>
    <xf numFmtId="165" fontId="15" fillId="6" borderId="8" xfId="0" applyNumberFormat="1" applyFont="1" applyFill="1" applyBorder="1" applyAlignment="1" applyProtection="1">
      <alignment horizontal="center" vertical="center"/>
    </xf>
    <xf numFmtId="9" fontId="15" fillId="6" borderId="8" xfId="0" applyNumberFormat="1" applyFont="1" applyFill="1" applyBorder="1" applyAlignment="1" applyProtection="1">
      <alignment horizontal="left" vertical="center" indent="2"/>
    </xf>
    <xf numFmtId="49" fontId="15" fillId="6" borderId="1" xfId="0" applyNumberFormat="1" applyFont="1" applyFill="1" applyBorder="1" applyAlignment="1" applyProtection="1">
      <alignment horizontal="center" vertical="center"/>
    </xf>
    <xf numFmtId="167" fontId="15" fillId="6" borderId="1" xfId="1" applyNumberFormat="1" applyFont="1" applyFill="1" applyBorder="1" applyAlignment="1" applyProtection="1">
      <alignment horizontal="center" vertical="center"/>
    </xf>
    <xf numFmtId="9" fontId="15" fillId="6" borderId="1" xfId="0" applyNumberFormat="1" applyFont="1" applyFill="1" applyBorder="1" applyAlignment="1" applyProtection="1">
      <alignment horizontal="center" vertical="center"/>
    </xf>
    <xf numFmtId="9" fontId="15" fillId="6" borderId="1" xfId="0" applyNumberFormat="1" applyFont="1" applyFill="1" applyBorder="1" applyAlignment="1" applyProtection="1">
      <alignment horizontal="left" vertical="center" indent="2"/>
    </xf>
    <xf numFmtId="0" fontId="0" fillId="0" borderId="26" xfId="0" applyBorder="1" applyAlignment="1" applyProtection="1">
      <alignment horizontal="right" vertical="top"/>
    </xf>
    <xf numFmtId="1" fontId="0" fillId="6" borderId="55" xfId="0" applyNumberFormat="1" applyFill="1" applyBorder="1" applyAlignment="1" applyProtection="1">
      <alignment horizontal="center" vertical="top"/>
    </xf>
    <xf numFmtId="170" fontId="0" fillId="9" borderId="15" xfId="0" applyNumberFormat="1" applyFill="1" applyBorder="1" applyAlignment="1" applyProtection="1">
      <alignment horizontal="left" vertical="top"/>
    </xf>
    <xf numFmtId="170" fontId="0" fillId="9" borderId="16" xfId="0" applyNumberFormat="1" applyFill="1" applyBorder="1" applyAlignment="1" applyProtection="1">
      <alignment horizontal="left" vertical="top"/>
    </xf>
    <xf numFmtId="170" fontId="0" fillId="9" borderId="17" xfId="0" applyNumberFormat="1" applyFill="1" applyBorder="1" applyAlignment="1" applyProtection="1">
      <alignment horizontal="left" vertical="top"/>
    </xf>
    <xf numFmtId="164" fontId="15" fillId="6" borderId="12" xfId="0" applyNumberFormat="1" applyFont="1" applyFill="1" applyBorder="1" applyAlignment="1" applyProtection="1">
      <alignment horizontal="center" vertical="center"/>
    </xf>
    <xf numFmtId="164" fontId="0" fillId="6" borderId="23" xfId="0" applyNumberFormat="1" applyFill="1" applyBorder="1" applyAlignment="1" applyProtection="1">
      <alignment horizontal="center" vertical="top"/>
    </xf>
    <xf numFmtId="164" fontId="15" fillId="0" borderId="12" xfId="0" applyNumberFormat="1" applyFont="1" applyBorder="1" applyAlignment="1" applyProtection="1">
      <alignment horizontal="center" vertical="center"/>
    </xf>
    <xf numFmtId="170" fontId="0" fillId="0" borderId="17" xfId="0" applyNumberFormat="1" applyBorder="1" applyAlignment="1" applyProtection="1">
      <alignment horizontal="left" vertical="top"/>
    </xf>
    <xf numFmtId="1" fontId="13" fillId="0" borderId="234" xfId="0" applyNumberFormat="1" applyFont="1" applyBorder="1" applyAlignment="1" applyProtection="1">
      <alignment horizontal="left" vertical="top" wrapText="1"/>
    </xf>
    <xf numFmtId="164" fontId="0" fillId="6" borderId="0" xfId="0" applyNumberFormat="1" applyFill="1" applyAlignment="1" applyProtection="1">
      <alignment horizontal="right" vertical="top" wrapText="1"/>
    </xf>
    <xf numFmtId="164" fontId="12" fillId="6" borderId="0" xfId="2" applyNumberFormat="1" applyFont="1" applyFill="1" applyAlignment="1" applyProtection="1">
      <alignment horizontal="right" vertical="top" wrapText="1"/>
    </xf>
    <xf numFmtId="1" fontId="13" fillId="0" borderId="235" xfId="0" applyNumberFormat="1" applyFont="1" applyBorder="1" applyAlignment="1" applyProtection="1">
      <alignment horizontal="left" vertical="top" wrapText="1"/>
    </xf>
    <xf numFmtId="1" fontId="16" fillId="0" borderId="23" xfId="0" applyNumberFormat="1" applyFont="1" applyBorder="1" applyAlignment="1" applyProtection="1">
      <alignment horizontal="center" vertical="center" wrapText="1"/>
    </xf>
    <xf numFmtId="164" fontId="16" fillId="0" borderId="16" xfId="0" applyNumberFormat="1" applyFont="1" applyFill="1" applyBorder="1" applyAlignment="1" applyProtection="1">
      <alignment horizontal="center" vertical="center" wrapText="1"/>
    </xf>
    <xf numFmtId="164" fontId="16" fillId="0" borderId="17" xfId="2" applyNumberFormat="1"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48" xfId="0" applyFont="1" applyBorder="1" applyAlignment="1" applyProtection="1">
      <alignment horizontal="center" vertical="center" wrapText="1"/>
    </xf>
    <xf numFmtId="1" fontId="16" fillId="0" borderId="199" xfId="0" applyNumberFormat="1" applyFont="1" applyFill="1" applyBorder="1" applyAlignment="1" applyProtection="1">
      <alignment horizontal="right" vertical="center" wrapText="1"/>
    </xf>
    <xf numFmtId="1" fontId="16" fillId="6" borderId="92" xfId="0" applyNumberFormat="1" applyFont="1" applyFill="1" applyBorder="1" applyAlignment="1" applyProtection="1">
      <alignment horizontal="center" vertical="center" wrapText="1"/>
    </xf>
    <xf numFmtId="164" fontId="13" fillId="0" borderId="92" xfId="0" applyNumberFormat="1" applyFont="1" applyFill="1" applyBorder="1" applyAlignment="1" applyProtection="1">
      <alignment horizontal="center" vertical="center" wrapText="1"/>
    </xf>
    <xf numFmtId="1" fontId="19" fillId="0" borderId="92" xfId="0" applyNumberFormat="1" applyFont="1" applyFill="1" applyBorder="1" applyAlignment="1" applyProtection="1">
      <alignment horizontal="right" vertical="center" wrapText="1"/>
    </xf>
    <xf numFmtId="9" fontId="13" fillId="6" borderId="92" xfId="3" applyFont="1" applyFill="1" applyBorder="1" applyAlignment="1" applyProtection="1">
      <alignment horizontal="center" vertical="center" wrapText="1"/>
    </xf>
    <xf numFmtId="164" fontId="13" fillId="0" borderId="210" xfId="2" applyNumberFormat="1" applyFont="1" applyFill="1" applyBorder="1" applyAlignment="1" applyProtection="1">
      <alignment horizontal="center" vertical="center" wrapText="1"/>
    </xf>
    <xf numFmtId="1" fontId="0" fillId="3" borderId="7" xfId="0" applyNumberFormat="1" applyFill="1" applyBorder="1" applyAlignment="1" applyProtection="1">
      <alignment horizontal="left" vertical="top" wrapText="1"/>
    </xf>
    <xf numFmtId="164" fontId="0" fillId="6" borderId="1" xfId="0" applyNumberFormat="1" applyFill="1" applyBorder="1" applyAlignment="1" applyProtection="1">
      <alignment horizontal="right" vertical="top" wrapText="1"/>
    </xf>
    <xf numFmtId="164" fontId="12" fillId="6" borderId="194" xfId="2" applyNumberFormat="1" applyFont="1" applyFill="1" applyBorder="1" applyAlignment="1" applyProtection="1">
      <alignment horizontal="right" vertical="top" wrapText="1"/>
    </xf>
    <xf numFmtId="1" fontId="16" fillId="6" borderId="7" xfId="0" applyNumberFormat="1" applyFont="1" applyFill="1" applyBorder="1" applyAlignment="1" applyProtection="1">
      <alignment horizontal="right" vertical="center" wrapText="1"/>
    </xf>
    <xf numFmtId="164" fontId="0" fillId="6" borderId="194" xfId="0" applyNumberFormat="1" applyFill="1" applyBorder="1" applyAlignment="1" applyProtection="1">
      <alignment horizontal="right" vertical="center" wrapText="1"/>
    </xf>
    <xf numFmtId="1" fontId="16" fillId="6" borderId="196" xfId="0" applyNumberFormat="1" applyFont="1" applyFill="1" applyBorder="1" applyAlignment="1" applyProtection="1">
      <alignment horizontal="right" vertical="center" wrapText="1"/>
    </xf>
    <xf numFmtId="164" fontId="0" fillId="6" borderId="105" xfId="0" applyNumberFormat="1" applyFill="1" applyBorder="1" applyAlignment="1" applyProtection="1">
      <alignment horizontal="right" vertical="center" wrapText="1"/>
    </xf>
    <xf numFmtId="164" fontId="0" fillId="6" borderId="197" xfId="0" applyNumberFormat="1" applyFill="1" applyBorder="1" applyAlignment="1" applyProtection="1">
      <alignment horizontal="right" vertical="center" wrapText="1"/>
    </xf>
    <xf numFmtId="1" fontId="16" fillId="6" borderId="215" xfId="0" applyNumberFormat="1" applyFont="1" applyFill="1" applyBorder="1" applyAlignment="1" applyProtection="1">
      <alignment horizontal="left" vertical="top" wrapText="1"/>
    </xf>
    <xf numFmtId="164" fontId="0" fillId="6" borderId="27" xfId="0" applyNumberFormat="1" applyFill="1" applyBorder="1" applyAlignment="1" applyProtection="1">
      <alignment horizontal="right" vertical="top" wrapText="1"/>
    </xf>
    <xf numFmtId="164" fontId="0" fillId="6" borderId="8" xfId="0" applyNumberFormat="1" applyFill="1" applyBorder="1" applyAlignment="1" applyProtection="1">
      <alignment horizontal="right" vertical="top" wrapText="1"/>
    </xf>
    <xf numFmtId="164" fontId="12" fillId="6" borderId="195" xfId="2" applyNumberFormat="1" applyFont="1" applyFill="1" applyBorder="1" applyAlignment="1" applyProtection="1">
      <alignment horizontal="right" vertical="top" wrapText="1"/>
    </xf>
    <xf numFmtId="1" fontId="16" fillId="6" borderId="80" xfId="0" applyNumberFormat="1" applyFont="1" applyFill="1" applyBorder="1" applyAlignment="1" applyProtection="1">
      <alignment horizontal="left" vertical="top" wrapText="1"/>
    </xf>
    <xf numFmtId="1" fontId="16" fillId="6" borderId="52" xfId="0" applyNumberFormat="1" applyFont="1" applyFill="1" applyBorder="1" applyAlignment="1" applyProtection="1">
      <alignment horizontal="left" vertical="top" wrapText="1"/>
    </xf>
    <xf numFmtId="164" fontId="0" fillId="6" borderId="216" xfId="0" applyNumberFormat="1" applyFill="1" applyBorder="1" applyAlignment="1" applyProtection="1">
      <alignment horizontal="right" vertical="top" wrapText="1"/>
    </xf>
    <xf numFmtId="164" fontId="0" fillId="6" borderId="208" xfId="0" applyNumberFormat="1" applyFill="1" applyBorder="1" applyAlignment="1" applyProtection="1">
      <alignment horizontal="right" vertical="top" wrapText="1"/>
    </xf>
    <xf numFmtId="164" fontId="0" fillId="6" borderId="45" xfId="0" applyNumberFormat="1" applyFill="1" applyBorder="1" applyAlignment="1" applyProtection="1">
      <alignment horizontal="right" vertical="top" wrapText="1"/>
    </xf>
    <xf numFmtId="164" fontId="12" fillId="6" borderId="117" xfId="2" applyNumberFormat="1" applyFont="1" applyFill="1" applyBorder="1" applyAlignment="1" applyProtection="1">
      <alignment horizontal="right" vertical="top" wrapText="1"/>
    </xf>
    <xf numFmtId="1" fontId="0" fillId="0" borderId="0" xfId="0" applyNumberFormat="1" applyAlignment="1" applyProtection="1">
      <alignment horizontal="left" vertical="top" wrapText="1"/>
    </xf>
    <xf numFmtId="164" fontId="0" fillId="0" borderId="0" xfId="0" applyNumberFormat="1" applyFill="1" applyAlignment="1" applyProtection="1">
      <alignment horizontal="right" vertical="top" wrapText="1"/>
    </xf>
    <xf numFmtId="164" fontId="12" fillId="0" borderId="0" xfId="2" applyNumberFormat="1" applyFont="1" applyFill="1" applyAlignment="1" applyProtection="1">
      <alignment horizontal="right" vertical="top" wrapText="1"/>
    </xf>
    <xf numFmtId="0" fontId="0" fillId="0" borderId="0" xfId="0" applyAlignment="1" applyProtection="1">
      <alignment horizontal="left" vertical="top"/>
    </xf>
    <xf numFmtId="49" fontId="16" fillId="0" borderId="8" xfId="0" applyNumberFormat="1"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95" xfId="0" applyBorder="1" applyAlignment="1" applyProtection="1">
      <alignment horizontal="center" vertical="center" wrapText="1"/>
    </xf>
    <xf numFmtId="0" fontId="17" fillId="0" borderId="7" xfId="0" applyFont="1" applyBorder="1" applyAlignment="1" applyProtection="1">
      <alignment horizontal="left" vertical="top"/>
    </xf>
    <xf numFmtId="164" fontId="13" fillId="6" borderId="1" xfId="0" applyNumberFormat="1" applyFont="1" applyFill="1" applyBorder="1" applyAlignment="1" applyProtection="1">
      <alignment horizontal="left" vertical="top"/>
    </xf>
    <xf numFmtId="164" fontId="13" fillId="6" borderId="194" xfId="0" applyNumberFormat="1" applyFont="1" applyFill="1" applyBorder="1" applyAlignment="1" applyProtection="1">
      <alignment horizontal="left" vertical="top"/>
    </xf>
    <xf numFmtId="164" fontId="0" fillId="6" borderId="115" xfId="0" applyNumberFormat="1" applyFill="1" applyBorder="1" applyAlignment="1" applyProtection="1">
      <alignment horizontal="right" vertical="top"/>
    </xf>
    <xf numFmtId="164" fontId="0" fillId="6" borderId="45" xfId="0" applyNumberFormat="1" applyFill="1" applyBorder="1" applyAlignment="1" applyProtection="1">
      <alignment horizontal="right" vertical="top"/>
    </xf>
    <xf numFmtId="164" fontId="20" fillId="6" borderId="117" xfId="0" applyNumberFormat="1" applyFont="1" applyFill="1" applyBorder="1" applyAlignment="1" applyProtection="1">
      <alignment horizontal="right" vertical="top"/>
    </xf>
    <xf numFmtId="1" fontId="13" fillId="6" borderId="196" xfId="0" applyNumberFormat="1" applyFont="1" applyFill="1" applyBorder="1" applyAlignment="1" applyProtection="1">
      <alignment horizontal="center" vertical="center"/>
    </xf>
    <xf numFmtId="164" fontId="24" fillId="6" borderId="81" xfId="0" applyNumberFormat="1" applyFont="1" applyFill="1" applyBorder="1" applyAlignment="1" applyProtection="1">
      <alignment horizontal="left" vertical="top"/>
    </xf>
    <xf numFmtId="164" fontId="0" fillId="6" borderId="8" xfId="0" applyNumberFormat="1" applyFill="1" applyBorder="1" applyAlignment="1" applyProtection="1">
      <alignment horizontal="left" vertical="top"/>
    </xf>
    <xf numFmtId="164" fontId="0" fillId="6" borderId="11" xfId="0" applyNumberFormat="1" applyFill="1" applyBorder="1" applyAlignment="1" applyProtection="1">
      <alignment horizontal="left" vertical="top"/>
    </xf>
    <xf numFmtId="164" fontId="0" fillId="6" borderId="1" xfId="0" applyNumberFormat="1" applyFill="1" applyBorder="1" applyAlignment="1" applyProtection="1">
      <alignment horizontal="left" vertical="top"/>
    </xf>
    <xf numFmtId="164" fontId="0" fillId="6" borderId="12" xfId="0" applyNumberFormat="1" applyFill="1" applyBorder="1" applyAlignment="1" applyProtection="1">
      <alignment horizontal="left" vertical="top"/>
    </xf>
    <xf numFmtId="0" fontId="13" fillId="6" borderId="207" xfId="0" applyFont="1" applyFill="1" applyBorder="1" applyAlignment="1" applyProtection="1">
      <alignment horizontal="left" vertical="top"/>
    </xf>
    <xf numFmtId="164" fontId="24" fillId="6" borderId="54" xfId="0" applyNumberFormat="1" applyFont="1" applyFill="1" applyBorder="1" applyAlignment="1" applyProtection="1">
      <alignment horizontal="left" vertical="top"/>
    </xf>
    <xf numFmtId="0" fontId="0" fillId="0" borderId="0" xfId="0" applyFill="1" applyBorder="1" applyAlignment="1" applyProtection="1">
      <alignment horizontal="left" vertical="top"/>
    </xf>
    <xf numFmtId="164" fontId="0" fillId="0" borderId="0" xfId="0" applyNumberFormat="1" applyFill="1" applyBorder="1" applyAlignment="1" applyProtection="1">
      <alignment horizontal="left" vertical="top"/>
    </xf>
    <xf numFmtId="49" fontId="0" fillId="0" borderId="0" xfId="0" applyNumberFormat="1" applyFill="1" applyBorder="1" applyAlignment="1" applyProtection="1">
      <alignment horizontal="left" vertical="top" wrapText="1"/>
    </xf>
    <xf numFmtId="164" fontId="15" fillId="0" borderId="0" xfId="0" applyNumberFormat="1" applyFont="1" applyFill="1" applyBorder="1" applyAlignment="1" applyProtection="1">
      <alignment horizontal="left" vertical="top"/>
    </xf>
    <xf numFmtId="164" fontId="13"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wrapText="1"/>
    </xf>
    <xf numFmtId="49" fontId="0" fillId="0" borderId="0" xfId="0" applyNumberFormat="1" applyBorder="1" applyAlignment="1" applyProtection="1">
      <alignment horizontal="left" vertical="top" wrapText="1"/>
    </xf>
    <xf numFmtId="164" fontId="0" fillId="0" borderId="1" xfId="0" applyNumberFormat="1" applyBorder="1" applyAlignment="1" applyProtection="1">
      <alignment horizontal="left" vertical="top"/>
    </xf>
    <xf numFmtId="49" fontId="15" fillId="7" borderId="10" xfId="0" applyNumberFormat="1" applyFont="1" applyFill="1" applyBorder="1" applyAlignment="1" applyProtection="1">
      <alignment horizontal="left" vertical="top" wrapText="1"/>
      <protection locked="0"/>
    </xf>
    <xf numFmtId="164" fontId="15" fillId="7" borderId="14" xfId="0" applyNumberFormat="1" applyFont="1" applyFill="1" applyBorder="1" applyAlignment="1" applyProtection="1">
      <alignment horizontal="left" vertical="top"/>
      <protection locked="0"/>
    </xf>
    <xf numFmtId="0" fontId="16" fillId="0" borderId="9" xfId="0" applyFont="1" applyBorder="1" applyAlignment="1" applyProtection="1">
      <alignment horizontal="center" vertical="center"/>
    </xf>
    <xf numFmtId="0" fontId="16" fillId="0" borderId="8" xfId="0" applyFont="1" applyBorder="1" applyAlignment="1" applyProtection="1">
      <alignment horizontal="center" vertical="center" wrapText="1"/>
    </xf>
    <xf numFmtId="166" fontId="16" fillId="0" borderId="8" xfId="0" applyNumberFormat="1" applyFont="1" applyBorder="1" applyAlignment="1" applyProtection="1">
      <alignment horizontal="center" vertical="center" wrapText="1"/>
    </xf>
    <xf numFmtId="0" fontId="16" fillId="0" borderId="0" xfId="0" applyFont="1" applyAlignment="1" applyProtection="1">
      <alignment horizontal="left" vertical="top"/>
    </xf>
    <xf numFmtId="0" fontId="16" fillId="0" borderId="7" xfId="0" applyFont="1" applyBorder="1" applyAlignment="1" applyProtection="1">
      <alignment horizontal="center" vertical="center"/>
    </xf>
    <xf numFmtId="0" fontId="16" fillId="0" borderId="1" xfId="0" applyFont="1" applyBorder="1" applyAlignment="1" applyProtection="1">
      <alignment horizontal="right" vertical="center" wrapText="1"/>
    </xf>
    <xf numFmtId="49" fontId="16" fillId="6" borderId="1" xfId="0" applyNumberFormat="1" applyFont="1" applyFill="1" applyBorder="1" applyAlignment="1" applyProtection="1">
      <alignment horizontal="center" vertical="center" wrapText="1"/>
    </xf>
    <xf numFmtId="166" fontId="16" fillId="6" borderId="1" xfId="0" applyNumberFormat="1" applyFont="1" applyFill="1" applyBorder="1" applyAlignment="1" applyProtection="1">
      <alignment horizontal="center" vertical="center" wrapText="1"/>
    </xf>
    <xf numFmtId="164" fontId="16" fillId="6" borderId="1" xfId="0" applyNumberFormat="1" applyFont="1" applyFill="1" applyBorder="1" applyAlignment="1" applyProtection="1">
      <alignment horizontal="center" vertical="center" wrapText="1"/>
    </xf>
    <xf numFmtId="164" fontId="16" fillId="0" borderId="194" xfId="0" applyNumberFormat="1" applyFont="1" applyBorder="1" applyAlignment="1" applyProtection="1">
      <alignment horizontal="center" vertical="center" wrapText="1"/>
    </xf>
    <xf numFmtId="0" fontId="0" fillId="6" borderId="218" xfId="0" applyFill="1" applyBorder="1" applyAlignment="1" applyProtection="1">
      <alignment horizontal="center" vertical="center"/>
    </xf>
    <xf numFmtId="164" fontId="0" fillId="6" borderId="195" xfId="0" applyNumberFormat="1" applyFill="1" applyBorder="1" applyAlignment="1" applyProtection="1">
      <alignment horizontal="center" vertical="center"/>
    </xf>
    <xf numFmtId="0" fontId="0" fillId="6" borderId="66" xfId="0" applyFill="1" applyBorder="1" applyAlignment="1" applyProtection="1">
      <alignment horizontal="center" vertical="center"/>
    </xf>
    <xf numFmtId="164" fontId="0" fillId="6" borderId="194" xfId="0" applyNumberFormat="1" applyFill="1" applyBorder="1" applyAlignment="1" applyProtection="1">
      <alignment horizontal="center" vertical="center"/>
    </xf>
    <xf numFmtId="0" fontId="0" fillId="6" borderId="217" xfId="0" applyFill="1" applyBorder="1" applyAlignment="1" applyProtection="1">
      <alignment horizontal="center" vertical="center"/>
    </xf>
    <xf numFmtId="164" fontId="0" fillId="6" borderId="117"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166" fontId="0" fillId="0" borderId="0" xfId="0" applyNumberFormat="1" applyFill="1" applyBorder="1" applyAlignment="1" applyProtection="1">
      <alignment horizontal="center" vertical="center"/>
    </xf>
    <xf numFmtId="0" fontId="0" fillId="0" borderId="8" xfId="0" applyBorder="1" applyAlignment="1" applyProtection="1">
      <alignment horizontal="center" vertical="center"/>
    </xf>
    <xf numFmtId="164" fontId="0" fillId="0" borderId="8" xfId="0" applyNumberFormat="1" applyBorder="1" applyAlignment="1" applyProtection="1">
      <alignment horizontal="center" vertical="center"/>
    </xf>
    <xf numFmtId="166" fontId="0" fillId="0" borderId="8" xfId="0" applyNumberFormat="1" applyBorder="1" applyAlignment="1" applyProtection="1">
      <alignment horizontal="center" vertical="center"/>
    </xf>
    <xf numFmtId="0" fontId="0" fillId="0" borderId="1" xfId="0" applyBorder="1" applyAlignment="1" applyProtection="1">
      <alignment horizontal="center" vertical="center"/>
    </xf>
    <xf numFmtId="164" fontId="0" fillId="0" borderId="1" xfId="0" applyNumberFormat="1" applyBorder="1" applyAlignment="1" applyProtection="1">
      <alignment horizontal="center" vertical="center"/>
    </xf>
    <xf numFmtId="166" fontId="0" fillId="0" borderId="1" xfId="0" applyNumberFormat="1" applyBorder="1" applyAlignment="1" applyProtection="1">
      <alignment horizontal="center" vertical="center"/>
    </xf>
    <xf numFmtId="0" fontId="0" fillId="0" borderId="236" xfId="0" applyBorder="1" applyAlignment="1" applyProtection="1">
      <alignment horizontal="center" vertical="center"/>
    </xf>
    <xf numFmtId="0" fontId="0" fillId="0" borderId="144" xfId="0" applyBorder="1" applyAlignment="1" applyProtection="1">
      <alignment horizontal="center" vertical="center"/>
    </xf>
    <xf numFmtId="164" fontId="0" fillId="0" borderId="144" xfId="0" applyNumberFormat="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6" borderId="8" xfId="0" applyFont="1" applyFill="1" applyBorder="1" applyAlignment="1" applyProtection="1">
      <alignment horizontal="center" vertical="center"/>
    </xf>
    <xf numFmtId="0" fontId="21" fillId="0" borderId="8" xfId="0" applyFont="1" applyBorder="1" applyAlignment="1" applyProtection="1">
      <alignment horizontal="center" vertical="center"/>
    </xf>
    <xf numFmtId="164" fontId="21" fillId="0" borderId="8" xfId="0" applyNumberFormat="1" applyFont="1" applyBorder="1" applyAlignment="1" applyProtection="1">
      <alignment horizontal="center" vertical="center"/>
    </xf>
    <xf numFmtId="0" fontId="16" fillId="0" borderId="35" xfId="0" applyFont="1" applyBorder="1" applyAlignment="1" applyProtection="1">
      <alignment horizontal="center" vertical="center"/>
    </xf>
    <xf numFmtId="0" fontId="21" fillId="0" borderId="35" xfId="0" applyFont="1" applyBorder="1" applyAlignment="1" applyProtection="1">
      <alignment horizontal="center" vertical="center"/>
    </xf>
    <xf numFmtId="164" fontId="21" fillId="0" borderId="35" xfId="0" applyNumberFormat="1" applyFont="1" applyBorder="1" applyAlignment="1" applyProtection="1">
      <alignment horizontal="center" vertical="center"/>
    </xf>
    <xf numFmtId="0" fontId="0" fillId="0" borderId="35" xfId="0" applyBorder="1" applyAlignment="1" applyProtection="1">
      <alignment horizontal="left" vertical="top"/>
    </xf>
    <xf numFmtId="0" fontId="0" fillId="0" borderId="116" xfId="0" applyBorder="1" applyAlignment="1" applyProtection="1">
      <alignment horizontal="left" vertical="top"/>
    </xf>
    <xf numFmtId="0" fontId="16" fillId="0" borderId="196" xfId="0" applyFont="1" applyBorder="1" applyAlignment="1" applyProtection="1">
      <alignment horizontal="center" vertical="center" wrapText="1"/>
    </xf>
    <xf numFmtId="0" fontId="16" fillId="0" borderId="105" xfId="0" applyFont="1" applyBorder="1" applyAlignment="1" applyProtection="1">
      <alignment horizontal="center" vertical="center" wrapText="1"/>
    </xf>
    <xf numFmtId="164" fontId="16" fillId="0" borderId="105" xfId="0" applyNumberFormat="1" applyFont="1" applyBorder="1" applyAlignment="1" applyProtection="1">
      <alignment horizontal="center" vertical="center" wrapText="1"/>
    </xf>
    <xf numFmtId="1" fontId="16" fillId="0" borderId="105" xfId="0" applyNumberFormat="1" applyFont="1" applyFill="1" applyBorder="1" applyAlignment="1" applyProtection="1">
      <alignment horizontal="center" vertical="center"/>
    </xf>
    <xf numFmtId="49" fontId="16" fillId="0" borderId="105" xfId="0" applyNumberFormat="1" applyFont="1" applyFill="1" applyBorder="1" applyAlignment="1" applyProtection="1">
      <alignment horizontal="center" vertical="center"/>
    </xf>
    <xf numFmtId="49" fontId="16" fillId="0" borderId="197"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49" fontId="21" fillId="6" borderId="199" xfId="0" applyNumberFormat="1" applyFont="1" applyFill="1" applyBorder="1" applyAlignment="1" applyProtection="1">
      <alignment horizontal="center" vertical="center" wrapText="1"/>
    </xf>
    <xf numFmtId="49" fontId="21" fillId="6" borderId="92" xfId="0" applyNumberFormat="1" applyFont="1" applyFill="1" applyBorder="1" applyAlignment="1" applyProtection="1">
      <alignment horizontal="center" vertical="center" wrapText="1"/>
    </xf>
    <xf numFmtId="1" fontId="21" fillId="6" borderId="92" xfId="0" applyNumberFormat="1" applyFont="1" applyFill="1" applyBorder="1" applyAlignment="1" applyProtection="1">
      <alignment horizontal="center" vertical="center" wrapText="1"/>
    </xf>
    <xf numFmtId="164" fontId="21" fillId="6" borderId="92" xfId="0" applyNumberFormat="1" applyFont="1" applyFill="1" applyBorder="1" applyAlignment="1" applyProtection="1">
      <alignment horizontal="center" vertical="center" wrapText="1"/>
    </xf>
    <xf numFmtId="164" fontId="21" fillId="4" borderId="199" xfId="0" applyNumberFormat="1" applyFont="1" applyFill="1" applyBorder="1" applyAlignment="1" applyProtection="1">
      <alignment horizontal="center" vertical="center" wrapText="1"/>
    </xf>
    <xf numFmtId="164" fontId="21" fillId="4" borderId="92" xfId="0" applyNumberFormat="1" applyFont="1" applyFill="1" applyBorder="1" applyAlignment="1" applyProtection="1">
      <alignment horizontal="center" vertical="center" wrapText="1"/>
    </xf>
    <xf numFmtId="164" fontId="21" fillId="4" borderId="210" xfId="0" applyNumberFormat="1" applyFont="1" applyFill="1" applyBorder="1" applyAlignment="1" applyProtection="1">
      <alignment horizontal="center" vertical="center" wrapText="1"/>
    </xf>
    <xf numFmtId="164" fontId="16" fillId="0" borderId="0" xfId="0" applyNumberFormat="1" applyFont="1" applyAlignment="1" applyProtection="1">
      <alignment horizontal="left" vertical="top"/>
    </xf>
    <xf numFmtId="49" fontId="21" fillId="6" borderId="7" xfId="0" applyNumberFormat="1" applyFont="1" applyFill="1" applyBorder="1" applyAlignment="1" applyProtection="1">
      <alignment horizontal="center" vertical="center"/>
    </xf>
    <xf numFmtId="49" fontId="21" fillId="6" borderId="1" xfId="0" applyNumberFormat="1" applyFont="1" applyFill="1" applyBorder="1" applyAlignment="1" applyProtection="1">
      <alignment horizontal="center" vertical="center"/>
    </xf>
    <xf numFmtId="1" fontId="21" fillId="6" borderId="1" xfId="0" applyNumberFormat="1" applyFont="1" applyFill="1" applyBorder="1" applyAlignment="1" applyProtection="1">
      <alignment horizontal="center" vertical="center" wrapText="1"/>
    </xf>
    <xf numFmtId="164" fontId="21" fillId="6" borderId="1" xfId="0" applyNumberFormat="1" applyFont="1" applyFill="1" applyBorder="1" applyAlignment="1" applyProtection="1">
      <alignment horizontal="center" vertical="center"/>
    </xf>
    <xf numFmtId="164" fontId="21" fillId="6" borderId="194" xfId="0" applyNumberFormat="1" applyFont="1" applyFill="1" applyBorder="1" applyAlignment="1" applyProtection="1">
      <alignment horizontal="center" vertical="center" wrapText="1"/>
    </xf>
    <xf numFmtId="164" fontId="21" fillId="4" borderId="7" xfId="0" applyNumberFormat="1" applyFont="1" applyFill="1" applyBorder="1" applyAlignment="1" applyProtection="1">
      <alignment horizontal="center" vertical="center"/>
    </xf>
    <xf numFmtId="164" fontId="21" fillId="4" borderId="1" xfId="0" applyNumberFormat="1" applyFont="1" applyFill="1" applyBorder="1" applyAlignment="1" applyProtection="1">
      <alignment horizontal="center" vertical="center"/>
    </xf>
    <xf numFmtId="164" fontId="21" fillId="4" borderId="194" xfId="0" applyNumberFormat="1" applyFont="1" applyFill="1" applyBorder="1" applyAlignment="1" applyProtection="1">
      <alignment horizontal="center" vertical="center"/>
    </xf>
    <xf numFmtId="164" fontId="0" fillId="0" borderId="0" xfId="0" applyNumberFormat="1" applyAlignment="1" applyProtection="1">
      <alignment horizontal="left" vertical="top"/>
    </xf>
    <xf numFmtId="0" fontId="0" fillId="0" borderId="7" xfId="0" applyFill="1" applyBorder="1" applyAlignment="1" applyProtection="1">
      <alignment horizontal="center" vertical="center"/>
    </xf>
    <xf numFmtId="0" fontId="0" fillId="0" borderId="1" xfId="0" applyFill="1" applyBorder="1" applyAlignment="1" applyProtection="1">
      <alignment horizontal="center" vertical="center"/>
    </xf>
    <xf numFmtId="164" fontId="0" fillId="0" borderId="194" xfId="0" applyNumberFormat="1" applyFill="1" applyBorder="1" applyAlignment="1" applyProtection="1">
      <alignment horizontal="center" vertical="center"/>
    </xf>
    <xf numFmtId="164" fontId="0" fillId="4" borderId="196" xfId="0" applyNumberFormat="1" applyFill="1" applyBorder="1" applyAlignment="1" applyProtection="1">
      <alignment horizontal="center" vertical="center"/>
    </xf>
    <xf numFmtId="164" fontId="0" fillId="4" borderId="105" xfId="0" applyNumberFormat="1" applyFill="1" applyBorder="1" applyAlignment="1" applyProtection="1">
      <alignment horizontal="center" vertical="center"/>
    </xf>
    <xf numFmtId="164" fontId="0" fillId="4" borderId="105" xfId="0" applyNumberFormat="1" applyFill="1" applyBorder="1" applyAlignment="1" applyProtection="1">
      <alignment horizontal="left" vertical="top"/>
    </xf>
    <xf numFmtId="164" fontId="0" fillId="4" borderId="197" xfId="0" applyNumberFormat="1" applyFill="1" applyBorder="1" applyAlignment="1" applyProtection="1">
      <alignment horizontal="left" vertical="top"/>
    </xf>
    <xf numFmtId="0" fontId="0" fillId="0" borderId="115" xfId="0" applyFill="1" applyBorder="1" applyAlignment="1" applyProtection="1">
      <alignment horizontal="center" vertical="center"/>
    </xf>
    <xf numFmtId="0" fontId="0" fillId="0" borderId="45" xfId="0" applyFill="1" applyBorder="1" applyAlignment="1" applyProtection="1">
      <alignment horizontal="center" vertical="center"/>
    </xf>
    <xf numFmtId="164" fontId="16" fillId="0" borderId="117" xfId="0" applyNumberFormat="1" applyFont="1" applyFill="1" applyBorder="1" applyAlignment="1" applyProtection="1">
      <alignment horizontal="center" vertical="center"/>
    </xf>
    <xf numFmtId="164" fontId="13" fillId="4" borderId="24" xfId="0" applyNumberFormat="1" applyFont="1" applyFill="1" applyBorder="1" applyAlignment="1" applyProtection="1">
      <alignment horizontal="center" vertical="center"/>
    </xf>
    <xf numFmtId="164" fontId="13" fillId="4" borderId="142" xfId="0" applyNumberFormat="1" applyFont="1" applyFill="1" applyBorder="1" applyAlignment="1" applyProtection="1">
      <alignment horizontal="center" vertical="center"/>
    </xf>
    <xf numFmtId="164" fontId="13" fillId="4" borderId="143" xfId="0" applyNumberFormat="1" applyFont="1" applyFill="1" applyBorder="1" applyAlignment="1" applyProtection="1">
      <alignment horizontal="center" vertical="center"/>
    </xf>
    <xf numFmtId="164" fontId="0" fillId="0" borderId="11" xfId="0" applyNumberFormat="1" applyBorder="1" applyAlignment="1" applyProtection="1">
      <alignment horizontal="center" vertical="center"/>
    </xf>
    <xf numFmtId="164" fontId="0" fillId="0" borderId="12" xfId="0" applyNumberFormat="1" applyBorder="1" applyAlignment="1" applyProtection="1">
      <alignment horizontal="center" vertical="center"/>
    </xf>
    <xf numFmtId="6" fontId="0" fillId="0" borderId="0" xfId="0" applyNumberFormat="1" applyBorder="1" applyAlignment="1" applyProtection="1">
      <alignment horizontal="left" vertical="top"/>
    </xf>
    <xf numFmtId="6" fontId="0" fillId="0" borderId="0" xfId="0" applyNumberFormat="1" applyBorder="1" applyAlignment="1" applyProtection="1">
      <alignment horizontal="center" vertical="top"/>
    </xf>
    <xf numFmtId="6" fontId="16" fillId="0" borderId="8" xfId="0" applyNumberFormat="1" applyFont="1" applyBorder="1" applyAlignment="1" applyProtection="1">
      <alignment horizontal="center" vertical="center" wrapText="1"/>
    </xf>
    <xf numFmtId="6" fontId="16" fillId="0" borderId="195" xfId="0" applyNumberFormat="1" applyFont="1" applyBorder="1" applyAlignment="1" applyProtection="1">
      <alignment horizontal="center" vertical="center"/>
    </xf>
    <xf numFmtId="6" fontId="16" fillId="6" borderId="105" xfId="0" applyNumberFormat="1" applyFont="1" applyFill="1" applyBorder="1" applyAlignment="1" applyProtection="1">
      <alignment horizontal="left" vertical="center"/>
    </xf>
    <xf numFmtId="6" fontId="16" fillId="6" borderId="105" xfId="0" applyNumberFormat="1" applyFont="1" applyFill="1" applyBorder="1" applyAlignment="1" applyProtection="1">
      <alignment horizontal="center" vertical="center"/>
    </xf>
    <xf numFmtId="6" fontId="16" fillId="6" borderId="197" xfId="0" applyNumberFormat="1" applyFont="1" applyFill="1" applyBorder="1" applyAlignment="1" applyProtection="1">
      <alignment horizontal="center" vertical="center"/>
    </xf>
    <xf numFmtId="0" fontId="16" fillId="6" borderId="199" xfId="0" applyFont="1" applyFill="1" applyBorder="1" applyAlignment="1" applyProtection="1">
      <alignment horizontal="center" vertical="center"/>
    </xf>
    <xf numFmtId="0" fontId="0" fillId="6" borderId="7" xfId="0" applyFill="1" applyBorder="1" applyAlignment="1" applyProtection="1">
      <alignment horizontal="left" vertical="top"/>
    </xf>
    <xf numFmtId="6" fontId="0" fillId="6" borderId="1" xfId="0" applyNumberFormat="1" applyFill="1" applyBorder="1" applyAlignment="1" applyProtection="1">
      <alignment horizontal="center" vertical="top"/>
    </xf>
    <xf numFmtId="164" fontId="0" fillId="6" borderId="1" xfId="0" applyNumberFormat="1" applyFill="1" applyBorder="1" applyAlignment="1" applyProtection="1">
      <alignment horizontal="center" vertical="center"/>
    </xf>
    <xf numFmtId="6" fontId="0" fillId="6" borderId="194" xfId="0" applyNumberFormat="1" applyFill="1" applyBorder="1" applyAlignment="1" applyProtection="1">
      <alignment horizontal="center" vertical="top"/>
    </xf>
    <xf numFmtId="0" fontId="0" fillId="0" borderId="8" xfId="0" applyFill="1" applyBorder="1" applyAlignment="1" applyProtection="1">
      <alignment horizontal="left" vertical="top"/>
    </xf>
    <xf numFmtId="6" fontId="0" fillId="0" borderId="8" xfId="0" applyNumberFormat="1" applyFill="1" applyBorder="1" applyAlignment="1" applyProtection="1">
      <alignment horizontal="left" vertical="top"/>
    </xf>
    <xf numFmtId="6" fontId="0" fillId="0" borderId="8" xfId="0" applyNumberFormat="1" applyFill="1" applyBorder="1" applyAlignment="1" applyProtection="1">
      <alignment horizontal="center" vertical="top"/>
    </xf>
    <xf numFmtId="6" fontId="0" fillId="0" borderId="1" xfId="0" applyNumberFormat="1" applyFill="1" applyBorder="1" applyAlignment="1" applyProtection="1">
      <alignment horizontal="left" vertical="top"/>
    </xf>
    <xf numFmtId="6" fontId="0" fillId="0" borderId="1" xfId="0" applyNumberFormat="1" applyFill="1" applyBorder="1" applyAlignment="1" applyProtection="1">
      <alignment horizontal="center" vertical="top"/>
    </xf>
    <xf numFmtId="6" fontId="0" fillId="0" borderId="1" xfId="0" applyNumberFormat="1" applyBorder="1" applyAlignment="1" applyProtection="1">
      <alignment horizontal="left" vertical="top"/>
    </xf>
    <xf numFmtId="6" fontId="0" fillId="0" borderId="1" xfId="0" applyNumberFormat="1" applyBorder="1" applyAlignment="1" applyProtection="1">
      <alignment horizontal="center" vertical="top"/>
    </xf>
    <xf numFmtId="49" fontId="16" fillId="4" borderId="1" xfId="0" applyNumberFormat="1" applyFont="1" applyFill="1" applyBorder="1" applyAlignment="1" applyProtection="1">
      <alignment horizontal="right" vertical="top"/>
    </xf>
    <xf numFmtId="169" fontId="12" fillId="0" borderId="1" xfId="2" applyNumberFormat="1" applyFont="1" applyBorder="1" applyAlignment="1" applyProtection="1">
      <alignment horizontal="right" vertical="top"/>
    </xf>
    <xf numFmtId="49" fontId="0" fillId="6" borderId="8" xfId="0" applyNumberFormat="1" applyFill="1" applyBorder="1" applyAlignment="1" applyProtection="1">
      <alignment horizontal="left" vertical="top"/>
    </xf>
    <xf numFmtId="49" fontId="0" fillId="0" borderId="8" xfId="0" applyNumberFormat="1" applyBorder="1" applyAlignment="1" applyProtection="1">
      <alignment horizontal="left" vertical="top"/>
    </xf>
    <xf numFmtId="169" fontId="12" fillId="0" borderId="8" xfId="2" applyNumberFormat="1" applyFont="1" applyBorder="1" applyAlignment="1" applyProtection="1">
      <alignment horizontal="right" vertical="top"/>
    </xf>
    <xf numFmtId="49" fontId="0" fillId="0" borderId="1" xfId="0" applyNumberFormat="1" applyBorder="1" applyAlignment="1" applyProtection="1">
      <alignment horizontal="left" vertical="top"/>
    </xf>
    <xf numFmtId="49" fontId="0" fillId="7" borderId="45" xfId="0" applyNumberFormat="1" applyFill="1" applyBorder="1" applyAlignment="1" applyProtection="1">
      <alignment horizontal="left" vertical="top"/>
      <protection locked="0"/>
    </xf>
    <xf numFmtId="3" fontId="16" fillId="0" borderId="36" xfId="0" applyNumberFormat="1" applyFont="1" applyBorder="1" applyAlignment="1" applyProtection="1">
      <alignment horizontal="center" vertical="center" wrapText="1"/>
    </xf>
    <xf numFmtId="49" fontId="16" fillId="0" borderId="37" xfId="0" applyNumberFormat="1" applyFont="1" applyBorder="1" applyAlignment="1" applyProtection="1">
      <alignment horizontal="center" vertical="center" wrapText="1"/>
    </xf>
    <xf numFmtId="3" fontId="16" fillId="0" borderId="185" xfId="0" applyNumberFormat="1" applyFont="1" applyBorder="1" applyAlignment="1" applyProtection="1">
      <alignment horizontal="center" vertical="center" wrapText="1"/>
    </xf>
    <xf numFmtId="0" fontId="16" fillId="0" borderId="196" xfId="0" applyFont="1" applyFill="1" applyBorder="1" applyAlignment="1" applyProtection="1">
      <alignment horizontal="center" vertical="center"/>
    </xf>
    <xf numFmtId="3" fontId="16" fillId="0" borderId="105" xfId="0" applyNumberFormat="1" applyFont="1" applyFill="1" applyBorder="1" applyAlignment="1" applyProtection="1">
      <alignment horizontal="center" vertical="center"/>
    </xf>
    <xf numFmtId="0" fontId="16" fillId="0" borderId="197" xfId="0" applyFont="1" applyBorder="1" applyAlignment="1" applyProtection="1">
      <alignment horizontal="center" vertical="center"/>
    </xf>
    <xf numFmtId="3" fontId="0" fillId="0" borderId="0" xfId="0" applyNumberFormat="1" applyBorder="1" applyAlignment="1" applyProtection="1">
      <alignment horizontal="left" vertical="top"/>
    </xf>
    <xf numFmtId="49" fontId="0" fillId="0" borderId="32" xfId="0" applyNumberFormat="1" applyBorder="1" applyAlignment="1" applyProtection="1">
      <alignment horizontal="left" vertical="top"/>
    </xf>
    <xf numFmtId="3" fontId="0" fillId="0" borderId="40" xfId="0" applyNumberFormat="1" applyBorder="1" applyAlignment="1" applyProtection="1">
      <alignment horizontal="left" vertical="top"/>
    </xf>
    <xf numFmtId="0" fontId="13" fillId="4" borderId="215" xfId="0" applyFont="1" applyFill="1" applyBorder="1" applyAlignment="1" applyProtection="1">
      <alignment horizontal="left" vertical="top"/>
    </xf>
    <xf numFmtId="3" fontId="0" fillId="0" borderId="13" xfId="0" applyNumberFormat="1" applyBorder="1" applyAlignment="1" applyProtection="1">
      <alignment horizontal="left" vertical="top"/>
    </xf>
    <xf numFmtId="0" fontId="13" fillId="4" borderId="80" xfId="0" applyFont="1" applyFill="1" applyBorder="1" applyAlignment="1" applyProtection="1">
      <alignment horizontal="left" vertical="top"/>
    </xf>
    <xf numFmtId="0" fontId="13" fillId="6" borderId="140" xfId="0" applyFont="1" applyFill="1" applyBorder="1" applyAlignment="1" applyProtection="1">
      <alignment horizontal="left" vertical="top"/>
    </xf>
    <xf numFmtId="1" fontId="13" fillId="6" borderId="94" xfId="0" applyNumberFormat="1" applyFont="1" applyFill="1" applyBorder="1" applyAlignment="1" applyProtection="1">
      <alignment horizontal="center" vertical="top"/>
    </xf>
    <xf numFmtId="168" fontId="13" fillId="6" borderId="94" xfId="0" applyNumberFormat="1" applyFont="1" applyFill="1" applyBorder="1" applyAlignment="1" applyProtection="1">
      <alignment horizontal="left" vertical="top"/>
    </xf>
    <xf numFmtId="0" fontId="13" fillId="6" borderId="141" xfId="0" applyFont="1" applyFill="1" applyBorder="1" applyAlignment="1" applyProtection="1">
      <alignment horizontal="left" vertical="top"/>
    </xf>
    <xf numFmtId="0" fontId="16" fillId="0" borderId="23" xfId="0" applyFont="1" applyBorder="1" applyAlignment="1" applyProtection="1">
      <alignment horizontal="center" vertical="center"/>
    </xf>
    <xf numFmtId="49" fontId="16" fillId="0" borderId="16" xfId="0" applyNumberFormat="1" applyFont="1" applyBorder="1" applyAlignment="1" applyProtection="1">
      <alignment horizontal="center" vertical="center"/>
    </xf>
    <xf numFmtId="3" fontId="16" fillId="0" borderId="16" xfId="0" applyNumberFormat="1" applyFont="1" applyBorder="1" applyAlignment="1" applyProtection="1">
      <alignment horizontal="center" vertical="center"/>
    </xf>
    <xf numFmtId="0" fontId="16" fillId="0" borderId="16" xfId="0" applyFont="1" applyBorder="1" applyAlignment="1" applyProtection="1">
      <alignment horizontal="center" vertical="center"/>
    </xf>
    <xf numFmtId="49" fontId="16" fillId="0" borderId="17" xfId="0" applyNumberFormat="1" applyFont="1" applyBorder="1" applyAlignment="1" applyProtection="1">
      <alignment horizontal="center" vertical="center"/>
    </xf>
    <xf numFmtId="1" fontId="13" fillId="6" borderId="208" xfId="0" applyNumberFormat="1" applyFont="1" applyFill="1" applyBorder="1" applyAlignment="1" applyProtection="1">
      <alignment horizontal="center" vertical="center"/>
    </xf>
    <xf numFmtId="164" fontId="13" fillId="6" borderId="208" xfId="0" applyNumberFormat="1" applyFont="1" applyFill="1" applyBorder="1" applyAlignment="1" applyProtection="1">
      <alignment horizontal="center" vertical="center"/>
    </xf>
    <xf numFmtId="49" fontId="13" fillId="6" borderId="205" xfId="0" applyNumberFormat="1" applyFont="1" applyFill="1" applyBorder="1" applyAlignment="1" applyProtection="1">
      <alignment horizontal="left" vertical="top"/>
    </xf>
    <xf numFmtId="0" fontId="0" fillId="0" borderId="8" xfId="0" applyBorder="1" applyAlignment="1" applyProtection="1">
      <alignment horizontal="left" vertical="top"/>
    </xf>
    <xf numFmtId="3" fontId="0" fillId="0" borderId="8" xfId="0" applyNumberFormat="1" applyBorder="1" applyAlignment="1" applyProtection="1">
      <alignment horizontal="left" vertical="top"/>
    </xf>
    <xf numFmtId="3" fontId="0" fillId="0" borderId="1" xfId="0" applyNumberFormat="1" applyBorder="1" applyAlignment="1" applyProtection="1">
      <alignment horizontal="left" vertical="top"/>
    </xf>
    <xf numFmtId="164" fontId="0" fillId="7" borderId="210" xfId="0" applyNumberFormat="1" applyFill="1" applyBorder="1" applyAlignment="1" applyProtection="1">
      <alignment horizontal="left" vertical="top"/>
      <protection locked="0"/>
    </xf>
    <xf numFmtId="164" fontId="0" fillId="7" borderId="194" xfId="0" applyNumberFormat="1" applyFill="1" applyBorder="1" applyAlignment="1" applyProtection="1">
      <alignment horizontal="left" vertical="top"/>
      <protection locked="0"/>
    </xf>
    <xf numFmtId="164" fontId="0" fillId="7" borderId="197" xfId="0" applyNumberFormat="1" applyFill="1" applyBorder="1" applyAlignment="1" applyProtection="1">
      <alignment horizontal="left" vertical="top"/>
      <protection locked="0"/>
    </xf>
    <xf numFmtId="0" fontId="0" fillId="0" borderId="0" xfId="0" applyFill="1" applyBorder="1" applyAlignment="1" applyProtection="1">
      <alignment horizontal="left" vertical="top" wrapText="1"/>
    </xf>
    <xf numFmtId="0" fontId="14" fillId="0" borderId="9" xfId="0" applyFont="1" applyFill="1" applyBorder="1" applyAlignment="1" applyProtection="1">
      <alignment horizontal="center" vertical="center" wrapText="1"/>
    </xf>
    <xf numFmtId="0" fontId="14" fillId="0" borderId="8" xfId="0" applyFont="1" applyBorder="1" applyAlignment="1" applyProtection="1">
      <alignment horizontal="center" vertical="center" wrapText="1"/>
    </xf>
    <xf numFmtId="1" fontId="14" fillId="0" borderId="8" xfId="0" applyNumberFormat="1" applyFont="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wrapText="1"/>
    </xf>
    <xf numFmtId="1" fontId="14" fillId="4" borderId="1"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5" fontId="0" fillId="0" borderId="0" xfId="0" applyNumberFormat="1" applyFill="1" applyBorder="1" applyAlignment="1" applyProtection="1">
      <alignment horizontal="right" vertical="center" wrapText="1"/>
    </xf>
    <xf numFmtId="49" fontId="0" fillId="0" borderId="0" xfId="0" applyNumberFormat="1" applyFill="1" applyBorder="1" applyAlignment="1" applyProtection="1">
      <alignment horizontal="right" vertical="center" wrapText="1"/>
    </xf>
    <xf numFmtId="5" fontId="0" fillId="0" borderId="0" xfId="0" applyNumberFormat="1" applyFill="1" applyBorder="1" applyAlignment="1" applyProtection="1">
      <alignment horizontal="left" vertical="top" wrapText="1"/>
    </xf>
    <xf numFmtId="0" fontId="0" fillId="0" borderId="0" xfId="0" applyAlignment="1" applyProtection="1">
      <alignment horizontal="center" vertical="top" wrapText="1"/>
    </xf>
    <xf numFmtId="1" fontId="0" fillId="0" borderId="0" xfId="0" applyNumberFormat="1" applyAlignment="1" applyProtection="1">
      <alignment horizontal="center" vertical="top" wrapText="1"/>
    </xf>
    <xf numFmtId="0" fontId="13" fillId="5" borderId="222" xfId="0" applyFont="1" applyFill="1" applyBorder="1" applyAlignment="1" applyProtection="1">
      <alignment horizontal="left" vertical="top" wrapText="1"/>
      <protection locked="0"/>
    </xf>
    <xf numFmtId="0" fontId="13" fillId="5" borderId="161" xfId="0" applyNumberFormat="1" applyFont="1" applyFill="1" applyBorder="1" applyAlignment="1" applyProtection="1">
      <alignment horizontal="center" vertical="top" wrapText="1"/>
      <protection locked="0"/>
    </xf>
    <xf numFmtId="1" fontId="13" fillId="5" borderId="161" xfId="0" applyNumberFormat="1" applyFont="1" applyFill="1" applyBorder="1" applyAlignment="1" applyProtection="1">
      <alignment horizontal="center" vertical="top" wrapText="1"/>
      <protection locked="0"/>
    </xf>
    <xf numFmtId="0" fontId="13" fillId="5" borderId="7" xfId="0" applyFont="1" applyFill="1" applyBorder="1" applyAlignment="1" applyProtection="1">
      <alignment horizontal="left" vertical="top" wrapText="1"/>
      <protection locked="0"/>
    </xf>
    <xf numFmtId="0" fontId="13" fillId="5" borderId="1" xfId="0" applyNumberFormat="1" applyFont="1" applyFill="1" applyBorder="1" applyAlignment="1" applyProtection="1">
      <alignment horizontal="center" vertical="top" wrapText="1"/>
      <protection locked="0"/>
    </xf>
    <xf numFmtId="1" fontId="13" fillId="5" borderId="1" xfId="0" applyNumberFormat="1" applyFont="1" applyFill="1" applyBorder="1" applyAlignment="1" applyProtection="1">
      <alignment horizontal="center" vertical="top" wrapText="1"/>
      <protection locked="0"/>
    </xf>
    <xf numFmtId="0" fontId="0" fillId="5" borderId="7" xfId="0" applyFill="1" applyBorder="1" applyAlignment="1" applyProtection="1">
      <alignment horizontal="left" vertical="top" wrapText="1"/>
      <protection locked="0"/>
    </xf>
    <xf numFmtId="0" fontId="0" fillId="5" borderId="1" xfId="0" applyNumberFormat="1" applyFill="1" applyBorder="1" applyAlignment="1" applyProtection="1">
      <alignment horizontal="center" vertical="top" wrapText="1"/>
      <protection locked="0"/>
    </xf>
    <xf numFmtId="1" fontId="0" fillId="5" borderId="1" xfId="0" applyNumberFormat="1" applyFill="1" applyBorder="1" applyAlignment="1" applyProtection="1">
      <alignment horizontal="center" vertical="top" wrapText="1"/>
      <protection locked="0"/>
    </xf>
    <xf numFmtId="0" fontId="0" fillId="5" borderId="1" xfId="0" applyFill="1" applyBorder="1" applyAlignment="1" applyProtection="1">
      <alignment horizontal="center" vertical="top" wrapText="1"/>
      <protection locked="0"/>
    </xf>
    <xf numFmtId="0" fontId="0" fillId="5" borderId="115" xfId="0" applyFill="1" applyBorder="1" applyAlignment="1" applyProtection="1">
      <alignment horizontal="left" vertical="top" wrapText="1"/>
      <protection locked="0"/>
    </xf>
    <xf numFmtId="0" fontId="0" fillId="5" borderId="45" xfId="0" applyFill="1" applyBorder="1" applyAlignment="1" applyProtection="1">
      <alignment horizontal="center" vertical="top" wrapText="1"/>
      <protection locked="0"/>
    </xf>
    <xf numFmtId="1" fontId="0" fillId="5" borderId="45" xfId="0" applyNumberFormat="1" applyFill="1" applyBorder="1" applyAlignment="1" applyProtection="1">
      <alignment horizontal="center" vertical="top" wrapText="1"/>
      <protection locked="0"/>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vertical="top"/>
    </xf>
    <xf numFmtId="0" fontId="0" fillId="0" borderId="0" xfId="0" applyAlignment="1">
      <alignment horizontal="left" vertical="center"/>
    </xf>
    <xf numFmtId="0" fontId="13" fillId="0" borderId="0" xfId="0" applyFont="1" applyAlignment="1">
      <alignment horizontal="left" vertical="center" wrapText="1"/>
    </xf>
    <xf numFmtId="1" fontId="0" fillId="0" borderId="0" xfId="0" applyNumberFormat="1" applyProtection="1"/>
    <xf numFmtId="1" fontId="16" fillId="0" borderId="8" xfId="0" applyNumberFormat="1" applyFont="1" applyBorder="1" applyAlignment="1" applyProtection="1">
      <alignment horizontal="center" vertical="center" wrapText="1"/>
    </xf>
    <xf numFmtId="1" fontId="15" fillId="6" borderId="1" xfId="0" applyNumberFormat="1" applyFont="1" applyFill="1" applyBorder="1" applyAlignment="1" applyProtection="1">
      <alignment horizontal="center" vertical="center" wrapText="1"/>
    </xf>
    <xf numFmtId="1" fontId="15" fillId="6" borderId="105" xfId="0" applyNumberFormat="1" applyFont="1" applyFill="1" applyBorder="1" applyAlignment="1" applyProtection="1">
      <alignment horizontal="center" vertical="center" wrapText="1"/>
    </xf>
    <xf numFmtId="1" fontId="15" fillId="7" borderId="8" xfId="0" applyNumberFormat="1" applyFont="1" applyFill="1" applyBorder="1" applyAlignment="1" applyProtection="1">
      <alignment horizontal="center" vertical="center"/>
      <protection locked="0"/>
    </xf>
    <xf numFmtId="1" fontId="15" fillId="7" borderId="1" xfId="0" applyNumberFormat="1" applyFont="1" applyFill="1" applyBorder="1" applyAlignment="1" applyProtection="1">
      <alignment horizontal="center" vertical="center"/>
      <protection locked="0"/>
    </xf>
    <xf numFmtId="1" fontId="15" fillId="7" borderId="45" xfId="0" applyNumberFormat="1" applyFont="1" applyFill="1" applyBorder="1" applyAlignment="1" applyProtection="1">
      <alignment horizontal="center" vertical="center"/>
      <protection locked="0"/>
    </xf>
    <xf numFmtId="1" fontId="15" fillId="0" borderId="8" xfId="0" applyNumberFormat="1" applyFont="1" applyBorder="1" applyAlignment="1" applyProtection="1">
      <alignment horizontal="center" vertical="center"/>
    </xf>
    <xf numFmtId="1" fontId="15" fillId="0" borderId="1" xfId="0" applyNumberFormat="1" applyFont="1" applyBorder="1" applyAlignment="1" applyProtection="1">
      <alignment horizontal="center" vertical="center"/>
    </xf>
    <xf numFmtId="1" fontId="0" fillId="7" borderId="8" xfId="0" applyNumberFormat="1" applyFill="1" applyBorder="1" applyAlignment="1" applyProtection="1">
      <alignment horizontal="center" vertical="center"/>
      <protection locked="0"/>
    </xf>
    <xf numFmtId="1" fontId="0" fillId="7" borderId="45" xfId="0" applyNumberFormat="1" applyFill="1" applyBorder="1" applyAlignment="1" applyProtection="1">
      <alignment horizontal="center" vertical="center"/>
      <protection locked="0"/>
    </xf>
    <xf numFmtId="49" fontId="16" fillId="6" borderId="196" xfId="0" applyNumberFormat="1" applyFont="1" applyFill="1" applyBorder="1" applyAlignment="1" applyProtection="1">
      <alignment horizontal="center" vertical="center"/>
    </xf>
    <xf numFmtId="6" fontId="16" fillId="0" borderId="11" xfId="0" applyNumberFormat="1" applyFont="1" applyBorder="1" applyAlignment="1" applyProtection="1">
      <alignment horizontal="center" vertical="center" wrapText="1"/>
    </xf>
    <xf numFmtId="6" fontId="16" fillId="6" borderId="69" xfId="0" applyNumberFormat="1" applyFont="1" applyFill="1" applyBorder="1" applyAlignment="1" applyProtection="1">
      <alignment horizontal="center" vertical="center"/>
    </xf>
    <xf numFmtId="49" fontId="0" fillId="6" borderId="7" xfId="0" applyNumberFormat="1" applyFill="1" applyBorder="1" applyAlignment="1" applyProtection="1">
      <alignment horizontal="left" vertical="top"/>
    </xf>
    <xf numFmtId="0" fontId="0" fillId="6" borderId="33" xfId="0" applyFill="1" applyBorder="1" applyAlignment="1" applyProtection="1">
      <alignment horizontal="left" vertical="top"/>
    </xf>
    <xf numFmtId="6" fontId="0" fillId="6" borderId="34" xfId="0" applyNumberFormat="1" applyFill="1" applyBorder="1" applyAlignment="1" applyProtection="1">
      <alignment horizontal="center" vertical="top"/>
    </xf>
    <xf numFmtId="164" fontId="0" fillId="6" borderId="34" xfId="0" applyNumberFormat="1" applyFill="1" applyBorder="1" applyAlignment="1" applyProtection="1">
      <alignment horizontal="center" vertical="center"/>
    </xf>
    <xf numFmtId="164" fontId="0" fillId="6" borderId="114" xfId="0" applyNumberFormat="1" applyFill="1" applyBorder="1" applyAlignment="1" applyProtection="1">
      <alignment horizontal="center" vertical="center"/>
    </xf>
    <xf numFmtId="6" fontId="0" fillId="6" borderId="198" xfId="0" applyNumberFormat="1" applyFill="1" applyBorder="1" applyAlignment="1" applyProtection="1">
      <alignment horizontal="center" vertical="top"/>
    </xf>
    <xf numFmtId="6" fontId="0" fillId="6" borderId="1" xfId="0" applyNumberFormat="1" applyFill="1" applyBorder="1" applyAlignment="1" applyProtection="1">
      <alignment horizontal="left" vertical="top"/>
    </xf>
    <xf numFmtId="0" fontId="37" fillId="6" borderId="86" xfId="0" applyFont="1" applyFill="1" applyBorder="1" applyAlignment="1">
      <alignment horizontal="center" vertical="center"/>
    </xf>
    <xf numFmtId="14" fontId="37" fillId="10" borderId="71" xfId="0" applyNumberFormat="1" applyFont="1" applyFill="1" applyBorder="1" applyAlignment="1" applyProtection="1">
      <alignment horizontal="center" vertical="center"/>
      <protection locked="0"/>
    </xf>
    <xf numFmtId="1" fontId="13" fillId="6" borderId="9" xfId="0" applyNumberFormat="1" applyFont="1" applyFill="1" applyBorder="1" applyAlignment="1" applyProtection="1">
      <alignment horizontal="left" vertical="top"/>
    </xf>
    <xf numFmtId="49" fontId="16" fillId="0" borderId="40" xfId="0" applyNumberFormat="1" applyFont="1" applyBorder="1" applyAlignment="1" applyProtection="1">
      <alignment horizontal="center" vertical="center" wrapText="1"/>
    </xf>
    <xf numFmtId="49" fontId="0" fillId="6" borderId="40" xfId="0" applyNumberFormat="1" applyFill="1" applyBorder="1" applyAlignment="1" applyProtection="1">
      <alignment horizontal="left" vertical="top"/>
    </xf>
    <xf numFmtId="49" fontId="0" fillId="7" borderId="13" xfId="0" applyNumberFormat="1" applyFill="1" applyBorder="1" applyAlignment="1" applyProtection="1">
      <alignment horizontal="left" vertical="top"/>
      <protection locked="0"/>
    </xf>
    <xf numFmtId="49" fontId="0" fillId="7" borderId="79" xfId="0" applyNumberFormat="1" applyFill="1" applyBorder="1" applyAlignment="1" applyProtection="1">
      <alignment horizontal="left" vertical="top"/>
      <protection locked="0"/>
    </xf>
    <xf numFmtId="14" fontId="0" fillId="0" borderId="36" xfId="0" applyNumberFormat="1" applyBorder="1" applyProtection="1"/>
    <xf numFmtId="0" fontId="0" fillId="0" borderId="37" xfId="0" applyBorder="1" applyProtection="1"/>
    <xf numFmtId="0" fontId="0" fillId="0" borderId="19" xfId="0" applyBorder="1" applyAlignment="1" applyProtection="1">
      <alignment horizontal="center"/>
    </xf>
    <xf numFmtId="0" fontId="0" fillId="0" borderId="241" xfId="0" applyBorder="1" applyAlignment="1" applyProtection="1">
      <alignment horizontal="center"/>
    </xf>
    <xf numFmtId="0" fontId="0" fillId="0" borderId="139" xfId="0" applyBorder="1" applyAlignment="1" applyProtection="1">
      <alignment horizontal="center" vertical="top"/>
    </xf>
    <xf numFmtId="0" fontId="0" fillId="0" borderId="0" xfId="0" applyAlignment="1" applyProtection="1">
      <alignment horizontal="center" vertical="top"/>
    </xf>
    <xf numFmtId="0" fontId="36" fillId="6" borderId="0" xfId="0" applyFont="1" applyFill="1" applyBorder="1" applyAlignment="1" applyProtection="1">
      <alignment horizontal="right"/>
    </xf>
    <xf numFmtId="14" fontId="17" fillId="6" borderId="242" xfId="0" applyNumberFormat="1" applyFont="1" applyFill="1" applyBorder="1" applyAlignment="1" applyProtection="1">
      <alignment horizontal="center" vertical="center"/>
    </xf>
    <xf numFmtId="14" fontId="17" fillId="6" borderId="6" xfId="0" applyNumberFormat="1" applyFont="1" applyFill="1" applyBorder="1" applyAlignment="1" applyProtection="1">
      <alignment horizontal="center" vertical="center"/>
    </xf>
    <xf numFmtId="49" fontId="36" fillId="6" borderId="32" xfId="0" applyNumberFormat="1" applyFont="1" applyFill="1" applyBorder="1" applyAlignment="1" applyProtection="1">
      <alignment horizontal="center" vertical="center"/>
    </xf>
    <xf numFmtId="169" fontId="16" fillId="0" borderId="195" xfId="2" applyNumberFormat="1" applyFont="1" applyBorder="1" applyAlignment="1" applyProtection="1">
      <alignment horizontal="center" vertical="center" wrapText="1"/>
    </xf>
    <xf numFmtId="169" fontId="12" fillId="0" borderId="194" xfId="2" applyNumberFormat="1" applyFont="1" applyBorder="1" applyAlignment="1" applyProtection="1">
      <alignment horizontal="right" vertical="top"/>
    </xf>
    <xf numFmtId="169" fontId="12" fillId="6" borderId="195" xfId="2" applyNumberFormat="1" applyFont="1" applyFill="1" applyBorder="1" applyAlignment="1" applyProtection="1">
      <alignment horizontal="right" vertical="top"/>
    </xf>
    <xf numFmtId="169" fontId="12" fillId="7" borderId="194" xfId="2" applyNumberFormat="1" applyFont="1" applyFill="1" applyBorder="1" applyAlignment="1" applyProtection="1">
      <alignment horizontal="right" vertical="top"/>
      <protection locked="0"/>
    </xf>
    <xf numFmtId="169" fontId="12" fillId="7" borderId="117" xfId="2" applyNumberFormat="1" applyFont="1" applyFill="1" applyBorder="1" applyAlignment="1" applyProtection="1">
      <alignment horizontal="right" vertical="top"/>
      <protection locked="0"/>
    </xf>
    <xf numFmtId="6" fontId="21" fillId="6" borderId="92" xfId="0" applyNumberFormat="1" applyFont="1" applyFill="1" applyBorder="1" applyAlignment="1" applyProtection="1">
      <alignment horizontal="center" vertical="center"/>
    </xf>
    <xf numFmtId="6" fontId="21" fillId="6" borderId="193" xfId="0" applyNumberFormat="1" applyFont="1" applyFill="1" applyBorder="1" applyAlignment="1" applyProtection="1">
      <alignment horizontal="center" vertical="center" wrapText="1"/>
    </xf>
    <xf numFmtId="6" fontId="21" fillId="6" borderId="210" xfId="0" applyNumberFormat="1" applyFont="1" applyFill="1" applyBorder="1" applyAlignment="1" applyProtection="1">
      <alignment horizontal="center" vertical="center"/>
    </xf>
    <xf numFmtId="6" fontId="0" fillId="6" borderId="1" xfId="0" applyNumberFormat="1" applyFill="1" applyBorder="1" applyAlignment="1" applyProtection="1">
      <alignment horizontal="center" vertical="center"/>
    </xf>
    <xf numFmtId="1" fontId="16" fillId="6" borderId="107" xfId="0" applyNumberFormat="1" applyFont="1" applyFill="1" applyBorder="1" applyAlignment="1">
      <alignment horizontal="center" vertical="center"/>
    </xf>
    <xf numFmtId="164" fontId="0" fillId="6" borderId="8" xfId="0" applyNumberFormat="1" applyFill="1" applyBorder="1" applyAlignment="1" applyProtection="1">
      <alignment horizontal="center" vertical="center"/>
    </xf>
    <xf numFmtId="164" fontId="0" fillId="6" borderId="45" xfId="0" applyNumberFormat="1" applyFill="1" applyBorder="1" applyAlignment="1" applyProtection="1">
      <alignment horizontal="center" vertical="center"/>
    </xf>
    <xf numFmtId="1" fontId="0" fillId="7" borderId="7" xfId="0" applyNumberFormat="1" applyFill="1" applyBorder="1" applyAlignment="1" applyProtection="1">
      <alignment horizontal="center" vertical="top"/>
      <protection locked="0"/>
    </xf>
    <xf numFmtId="1" fontId="0" fillId="7" borderId="115" xfId="0" applyNumberFormat="1" applyFill="1" applyBorder="1" applyAlignment="1" applyProtection="1">
      <alignment horizontal="center" vertical="top"/>
      <protection locked="0"/>
    </xf>
    <xf numFmtId="9" fontId="16" fillId="0" borderId="1" xfId="3" applyFont="1" applyFill="1" applyBorder="1" applyAlignment="1" applyProtection="1">
      <alignment horizontal="center" vertical="center" wrapText="1"/>
    </xf>
    <xf numFmtId="168" fontId="0" fillId="4" borderId="169" xfId="0" applyNumberFormat="1" applyFill="1" applyBorder="1" applyAlignment="1" applyProtection="1">
      <alignment horizontal="center" vertical="center"/>
    </xf>
    <xf numFmtId="49" fontId="0" fillId="0" borderId="8" xfId="0" applyNumberFormat="1" applyFill="1" applyBorder="1" applyAlignment="1" applyProtection="1">
      <alignment horizontal="left" vertical="top" wrapText="1"/>
    </xf>
    <xf numFmtId="168" fontId="21" fillId="6" borderId="210" xfId="0" applyNumberFormat="1" applyFont="1" applyFill="1" applyBorder="1" applyAlignment="1" applyProtection="1">
      <alignment horizontal="center" vertical="center" wrapText="1"/>
    </xf>
    <xf numFmtId="0" fontId="0" fillId="0" borderId="0" xfId="0" applyAlignment="1">
      <alignment horizontal="left"/>
    </xf>
    <xf numFmtId="0" fontId="0" fillId="0" borderId="0" xfId="0" applyAlignment="1">
      <alignment horizontal="left" vertical="top"/>
    </xf>
    <xf numFmtId="49" fontId="30" fillId="0" borderId="19" xfId="4" applyNumberFormat="1" applyFont="1" applyBorder="1" applyAlignment="1" applyProtection="1">
      <alignment horizontal="center" vertical="center" wrapText="1"/>
    </xf>
    <xf numFmtId="0" fontId="0" fillId="0" borderId="0" xfId="0" applyAlignment="1">
      <alignment horizontal="left" vertical="center"/>
    </xf>
    <xf numFmtId="3" fontId="38" fillId="7" borderId="10" xfId="0" applyNumberFormat="1" applyFont="1" applyFill="1" applyBorder="1" applyAlignment="1" applyProtection="1">
      <alignment horizontal="center" vertical="center"/>
      <protection locked="0"/>
    </xf>
    <xf numFmtId="49" fontId="0" fillId="10" borderId="47" xfId="0" applyNumberFormat="1" applyFill="1" applyBorder="1" applyAlignment="1" applyProtection="1">
      <alignment horizontal="center" vertical="center" wrapText="1"/>
      <protection locked="0"/>
    </xf>
    <xf numFmtId="49" fontId="0" fillId="10" borderId="35" xfId="0" applyNumberFormat="1" applyFill="1" applyBorder="1" applyAlignment="1" applyProtection="1">
      <alignment horizontal="left" vertical="top" wrapText="1"/>
      <protection locked="0"/>
    </xf>
    <xf numFmtId="49" fontId="0" fillId="10" borderId="13" xfId="0" applyNumberFormat="1" applyFill="1" applyBorder="1" applyAlignment="1" applyProtection="1">
      <alignment horizontal="center" vertical="center" wrapText="1"/>
      <protection locked="0"/>
    </xf>
    <xf numFmtId="49" fontId="0" fillId="10" borderId="79" xfId="0" applyNumberFormat="1" applyFill="1" applyBorder="1" applyAlignment="1" applyProtection="1">
      <alignment horizontal="center" vertical="center" wrapText="1"/>
      <protection locked="0"/>
    </xf>
    <xf numFmtId="49" fontId="0" fillId="10" borderId="45" xfId="0" applyNumberFormat="1" applyFill="1" applyBorder="1" applyAlignment="1" applyProtection="1">
      <alignment horizontal="left" vertical="top" wrapText="1"/>
      <protection locked="0"/>
    </xf>
    <xf numFmtId="49" fontId="0" fillId="10" borderId="38" xfId="0" applyNumberFormat="1" applyFill="1" applyBorder="1" applyAlignment="1" applyProtection="1">
      <alignment horizontal="left" vertical="top" wrapText="1"/>
      <protection locked="0"/>
    </xf>
    <xf numFmtId="49" fontId="0" fillId="10" borderId="7" xfId="0" applyNumberFormat="1" applyFill="1" applyBorder="1" applyAlignment="1" applyProtection="1">
      <alignment horizontal="left" vertical="top" wrapText="1"/>
      <protection locked="0"/>
    </xf>
    <xf numFmtId="49" fontId="0" fillId="10" borderId="115" xfId="0" applyNumberFormat="1" applyFill="1" applyBorder="1" applyAlignment="1" applyProtection="1">
      <alignment horizontal="left" vertical="top" wrapText="1"/>
      <protection locked="0"/>
    </xf>
    <xf numFmtId="14" fontId="13" fillId="6" borderId="113" xfId="0" applyNumberFormat="1" applyFont="1" applyFill="1" applyBorder="1" applyAlignment="1" applyProtection="1">
      <alignment horizontal="left"/>
    </xf>
    <xf numFmtId="1" fontId="18" fillId="0" borderId="195" xfId="0" applyNumberFormat="1" applyFont="1" applyBorder="1" applyAlignment="1" applyProtection="1">
      <alignment horizontal="center" vertical="center" wrapText="1"/>
    </xf>
    <xf numFmtId="1" fontId="18" fillId="4" borderId="194" xfId="0" applyNumberFormat="1" applyFont="1" applyFill="1" applyBorder="1" applyAlignment="1" applyProtection="1">
      <alignment horizontal="center" vertical="center" wrapText="1"/>
    </xf>
    <xf numFmtId="1" fontId="0" fillId="5" borderId="223" xfId="0" applyNumberFormat="1" applyFill="1" applyBorder="1" applyAlignment="1" applyProtection="1">
      <alignment horizontal="center" vertical="center" wrapText="1"/>
      <protection locked="0"/>
    </xf>
    <xf numFmtId="1" fontId="0" fillId="5" borderId="194" xfId="0" applyNumberFormat="1" applyFill="1" applyBorder="1" applyAlignment="1" applyProtection="1">
      <alignment horizontal="center" vertical="center" wrapText="1"/>
      <protection locked="0"/>
    </xf>
    <xf numFmtId="1" fontId="13" fillId="5" borderId="194" xfId="0" applyNumberFormat="1" applyFont="1" applyFill="1" applyBorder="1" applyAlignment="1" applyProtection="1">
      <alignment horizontal="center" vertical="top" wrapText="1"/>
      <protection locked="0"/>
    </xf>
    <xf numFmtId="1" fontId="0" fillId="5" borderId="194" xfId="0" applyNumberFormat="1" applyFill="1" applyBorder="1" applyAlignment="1" applyProtection="1">
      <alignment horizontal="center" vertical="top" wrapText="1"/>
      <protection locked="0"/>
    </xf>
    <xf numFmtId="1" fontId="0" fillId="5" borderId="117" xfId="0" applyNumberFormat="1" applyFill="1" applyBorder="1" applyAlignment="1" applyProtection="1">
      <alignment horizontal="center" vertical="top" wrapText="1"/>
      <protection locked="0"/>
    </xf>
    <xf numFmtId="6" fontId="16" fillId="0" borderId="195" xfId="0" applyNumberFormat="1" applyFont="1" applyBorder="1" applyAlignment="1" applyProtection="1">
      <alignment horizontal="center" vertical="center" wrapText="1"/>
    </xf>
    <xf numFmtId="49" fontId="16" fillId="0" borderId="7" xfId="0" applyNumberFormat="1" applyFont="1" applyBorder="1" applyAlignment="1" applyProtection="1">
      <alignment horizontal="center" vertical="center" wrapText="1"/>
    </xf>
    <xf numFmtId="164" fontId="16" fillId="0" borderId="68" xfId="0" applyNumberFormat="1" applyFont="1" applyBorder="1" applyAlignment="1" applyProtection="1">
      <alignment horizontal="center" vertical="center" wrapText="1"/>
    </xf>
    <xf numFmtId="0" fontId="0" fillId="4" borderId="93" xfId="0" applyFill="1" applyBorder="1" applyAlignment="1" applyProtection="1">
      <alignment horizontal="left" vertical="top"/>
    </xf>
    <xf numFmtId="0" fontId="0" fillId="4" borderId="73" xfId="0" applyFill="1" applyBorder="1" applyAlignment="1" applyProtection="1">
      <alignment horizontal="left" vertical="top"/>
    </xf>
    <xf numFmtId="0" fontId="16" fillId="0" borderId="194" xfId="0" applyFont="1" applyBorder="1" applyAlignment="1" applyProtection="1">
      <alignment horizontal="center" vertical="center" wrapText="1"/>
    </xf>
    <xf numFmtId="164" fontId="16" fillId="0" borderId="197" xfId="0" applyNumberFormat="1" applyFont="1" applyBorder="1" applyAlignment="1" applyProtection="1">
      <alignment horizontal="center" vertical="center"/>
    </xf>
    <xf numFmtId="9" fontId="12" fillId="6" borderId="35" xfId="3" applyFont="1" applyFill="1" applyBorder="1" applyAlignment="1" applyProtection="1">
      <alignment horizontal="right" vertical="center"/>
    </xf>
    <xf numFmtId="9" fontId="12" fillId="6" borderId="1" xfId="3" applyFont="1" applyFill="1" applyBorder="1" applyAlignment="1" applyProtection="1">
      <alignment horizontal="right" vertical="center"/>
    </xf>
    <xf numFmtId="9" fontId="12" fillId="6" borderId="45" xfId="3" applyFont="1" applyFill="1" applyBorder="1" applyAlignment="1" applyProtection="1">
      <alignment horizontal="right" vertical="center"/>
    </xf>
    <xf numFmtId="9" fontId="12" fillId="6" borderId="27" xfId="3" applyFont="1" applyFill="1" applyBorder="1" applyAlignment="1" applyProtection="1">
      <alignment horizontal="right" vertical="center"/>
    </xf>
    <xf numFmtId="9" fontId="12" fillId="6" borderId="8" xfId="3" applyFont="1" applyFill="1" applyBorder="1" applyAlignment="1" applyProtection="1">
      <alignment horizontal="right" vertical="center"/>
    </xf>
    <xf numFmtId="9" fontId="12" fillId="6" borderId="10" xfId="3" applyFont="1" applyFill="1" applyBorder="1" applyAlignment="1" applyProtection="1">
      <alignment horizontal="right" vertical="center"/>
    </xf>
    <xf numFmtId="9" fontId="12" fillId="6" borderId="48" xfId="3" applyFont="1" applyFill="1" applyBorder="1" applyAlignment="1" applyProtection="1">
      <alignment horizontal="right" vertical="center"/>
    </xf>
    <xf numFmtId="9" fontId="12" fillId="6" borderId="11" xfId="3" applyFont="1" applyFill="1" applyBorder="1" applyAlignment="1" applyProtection="1">
      <alignment horizontal="right" vertical="center"/>
    </xf>
    <xf numFmtId="9" fontId="12" fillId="6" borderId="12" xfId="3" applyFont="1" applyFill="1" applyBorder="1" applyAlignment="1" applyProtection="1">
      <alignment horizontal="right" vertical="center"/>
    </xf>
    <xf numFmtId="9" fontId="12" fillId="6" borderId="44" xfId="3" applyFont="1" applyFill="1" applyBorder="1" applyAlignment="1" applyProtection="1">
      <alignment horizontal="right" vertical="center"/>
    </xf>
    <xf numFmtId="164" fontId="0" fillId="11" borderId="11" xfId="0" applyNumberFormat="1" applyFill="1" applyBorder="1" applyAlignment="1" applyProtection="1">
      <alignment horizontal="center" vertical="center"/>
      <protection locked="0"/>
    </xf>
    <xf numFmtId="164" fontId="0" fillId="11" borderId="12" xfId="0" applyNumberFormat="1" applyFill="1" applyBorder="1" applyAlignment="1" applyProtection="1">
      <alignment horizontal="center" vertical="center"/>
      <protection locked="0"/>
    </xf>
    <xf numFmtId="164" fontId="0" fillId="11" borderId="44" xfId="0" applyNumberFormat="1" applyFill="1" applyBorder="1" applyAlignment="1" applyProtection="1">
      <alignment horizontal="center" vertical="center"/>
      <protection locked="0"/>
    </xf>
    <xf numFmtId="0" fontId="0" fillId="0" borderId="0" xfId="0" applyAlignment="1">
      <alignment horizontal="left" vertical="center"/>
    </xf>
    <xf numFmtId="0" fontId="16" fillId="16" borderId="78" xfId="0" applyFont="1" applyFill="1" applyBorder="1" applyAlignment="1">
      <alignment horizontal="center" vertical="center" wrapText="1"/>
    </xf>
    <xf numFmtId="0" fontId="16" fillId="16" borderId="105" xfId="0" applyFont="1" applyFill="1" applyBorder="1" applyAlignment="1">
      <alignment horizontal="left" vertical="center"/>
    </xf>
    <xf numFmtId="0" fontId="16" fillId="16" borderId="69" xfId="0" applyFont="1" applyFill="1" applyBorder="1" applyAlignment="1">
      <alignment horizontal="left" vertical="center"/>
    </xf>
    <xf numFmtId="0" fontId="16" fillId="16" borderId="105" xfId="0" applyFont="1" applyFill="1" applyBorder="1" applyAlignment="1">
      <alignment horizontal="center" vertical="center" wrapText="1"/>
    </xf>
    <xf numFmtId="0" fontId="16" fillId="16" borderId="237" xfId="0" applyFont="1" applyFill="1" applyBorder="1" applyAlignment="1">
      <alignment horizontal="center" vertical="center"/>
    </xf>
    <xf numFmtId="0" fontId="16" fillId="16" borderId="132" xfId="0" applyFont="1" applyFill="1" applyBorder="1" applyAlignment="1">
      <alignment horizontal="center" vertical="center"/>
    </xf>
    <xf numFmtId="0" fontId="16" fillId="16" borderId="27" xfId="0" applyFont="1" applyFill="1" applyBorder="1" applyAlignment="1">
      <alignment horizontal="center" vertical="top"/>
    </xf>
    <xf numFmtId="0" fontId="21" fillId="0" borderId="8" xfId="0" applyFont="1" applyBorder="1" applyAlignment="1">
      <alignment horizontal="left" vertical="top" wrapText="1"/>
    </xf>
    <xf numFmtId="0" fontId="21" fillId="0" borderId="11" xfId="0" applyFont="1" applyBorder="1" applyAlignment="1">
      <alignment horizontal="left" vertical="top"/>
    </xf>
    <xf numFmtId="0" fontId="21" fillId="0" borderId="8" xfId="0" applyFont="1" applyBorder="1" applyAlignment="1">
      <alignment horizontal="center" vertical="center"/>
    </xf>
    <xf numFmtId="0" fontId="21" fillId="0" borderId="230" xfId="0" applyFont="1" applyBorder="1" applyAlignment="1">
      <alignment horizontal="center" vertical="center"/>
    </xf>
    <xf numFmtId="0" fontId="21" fillId="0" borderId="245" xfId="0" applyFont="1" applyBorder="1" applyAlignment="1">
      <alignment horizontal="center" vertical="center"/>
    </xf>
    <xf numFmtId="0" fontId="21" fillId="0" borderId="82" xfId="0" applyFont="1" applyBorder="1" applyAlignment="1">
      <alignment horizontal="left" vertical="center"/>
    </xf>
    <xf numFmtId="0" fontId="21" fillId="0" borderId="82" xfId="0" quotePrefix="1" applyFont="1" applyBorder="1" applyAlignment="1">
      <alignment horizontal="center" vertical="center"/>
    </xf>
    <xf numFmtId="0" fontId="16" fillId="0" borderId="82" xfId="0" applyFont="1" applyFill="1" applyBorder="1" applyAlignment="1">
      <alignment horizontal="center" vertical="top"/>
    </xf>
    <xf numFmtId="0" fontId="21" fillId="0" borderId="82" xfId="0" applyFont="1" applyFill="1" applyBorder="1" applyAlignment="1">
      <alignment horizontal="left" vertical="top" wrapText="1"/>
    </xf>
    <xf numFmtId="0" fontId="21" fillId="0" borderId="82" xfId="0" applyFont="1" applyFill="1" applyBorder="1" applyAlignment="1">
      <alignment horizontal="center" vertical="center"/>
    </xf>
    <xf numFmtId="0" fontId="21" fillId="0" borderId="82" xfId="0" quotePrefix="1" applyFont="1" applyFill="1" applyBorder="1" applyAlignment="1">
      <alignment horizontal="center" vertical="center"/>
    </xf>
    <xf numFmtId="0" fontId="0" fillId="0" borderId="0" xfId="0" applyFill="1" applyBorder="1"/>
    <xf numFmtId="0" fontId="39" fillId="0" borderId="0" xfId="0" applyFont="1"/>
    <xf numFmtId="0" fontId="16" fillId="16" borderId="129" xfId="0" applyFont="1" applyFill="1" applyBorder="1" applyAlignment="1">
      <alignment horizontal="center" vertical="top"/>
    </xf>
    <xf numFmtId="0" fontId="21" fillId="0" borderId="5" xfId="0" applyFont="1" applyBorder="1" applyAlignment="1">
      <alignment horizontal="center" vertical="center"/>
    </xf>
    <xf numFmtId="0" fontId="0" fillId="6" borderId="196" xfId="0" applyFill="1" applyBorder="1" applyAlignment="1" applyProtection="1">
      <alignment horizontal="left" vertical="top"/>
    </xf>
    <xf numFmtId="6" fontId="0" fillId="6" borderId="105" xfId="0" applyNumberFormat="1" applyFill="1" applyBorder="1" applyAlignment="1" applyProtection="1">
      <alignment horizontal="left" vertical="top"/>
    </xf>
    <xf numFmtId="164" fontId="0" fillId="6" borderId="105" xfId="0" applyNumberFormat="1" applyFill="1" applyBorder="1" applyAlignment="1" applyProtection="1">
      <alignment horizontal="center" vertical="center"/>
    </xf>
    <xf numFmtId="6" fontId="0" fillId="6" borderId="105" xfId="0" applyNumberFormat="1" applyFill="1" applyBorder="1" applyAlignment="1" applyProtection="1">
      <alignment horizontal="center" vertical="center"/>
    </xf>
    <xf numFmtId="6" fontId="0" fillId="6" borderId="197" xfId="0" applyNumberFormat="1" applyFill="1" applyBorder="1" applyAlignment="1" applyProtection="1">
      <alignment horizontal="center" vertical="top"/>
    </xf>
    <xf numFmtId="0" fontId="0" fillId="0" borderId="0" xfId="0" applyAlignment="1">
      <alignment horizontal="left" vertical="center"/>
    </xf>
    <xf numFmtId="0" fontId="0" fillId="0" borderId="0" xfId="0" applyFont="1" applyAlignment="1">
      <alignment horizontal="left" vertical="center"/>
    </xf>
    <xf numFmtId="49" fontId="0" fillId="7" borderId="29" xfId="0" applyNumberFormat="1" applyFill="1" applyBorder="1" applyAlignment="1" applyProtection="1">
      <alignment horizontal="left" vertical="top" wrapText="1"/>
      <protection locked="0"/>
    </xf>
    <xf numFmtId="164" fontId="0" fillId="7" borderId="39" xfId="0" applyNumberFormat="1" applyFill="1" applyBorder="1" applyAlignment="1" applyProtection="1">
      <alignment horizontal="left" vertical="top"/>
      <protection locked="0"/>
    </xf>
    <xf numFmtId="0" fontId="13" fillId="6" borderId="115" xfId="0" applyFont="1" applyFill="1" applyBorder="1" applyAlignment="1" applyProtection="1">
      <alignment horizontal="left" vertical="top"/>
    </xf>
    <xf numFmtId="164" fontId="0" fillId="17" borderId="34" xfId="0" applyNumberFormat="1" applyFill="1" applyBorder="1" applyAlignment="1" applyProtection="1">
      <alignment horizontal="left" vertical="top"/>
    </xf>
    <xf numFmtId="164" fontId="0" fillId="17" borderId="114" xfId="0" applyNumberFormat="1" applyFill="1" applyBorder="1" applyAlignment="1" applyProtection="1">
      <alignment horizontal="left" vertical="top"/>
    </xf>
    <xf numFmtId="164" fontId="0" fillId="17" borderId="45" xfId="0" applyNumberFormat="1" applyFill="1" applyBorder="1" applyAlignment="1" applyProtection="1">
      <alignment horizontal="left" vertical="top"/>
    </xf>
    <xf numFmtId="164" fontId="0" fillId="17" borderId="44" xfId="0" applyNumberFormat="1" applyFill="1" applyBorder="1" applyAlignment="1" applyProtection="1">
      <alignment horizontal="left" vertical="top"/>
    </xf>
    <xf numFmtId="49" fontId="0" fillId="18" borderId="29" xfId="0" applyNumberFormat="1" applyFill="1" applyBorder="1" applyAlignment="1" applyProtection="1">
      <alignment horizontal="left" vertical="top" wrapText="1"/>
    </xf>
    <xf numFmtId="164" fontId="0" fillId="18" borderId="39" xfId="0" applyNumberFormat="1" applyFill="1" applyBorder="1" applyAlignment="1" applyProtection="1">
      <alignment horizontal="left" vertical="top"/>
    </xf>
    <xf numFmtId="49" fontId="0" fillId="18" borderId="48" xfId="0" applyNumberFormat="1" applyFill="1" applyBorder="1" applyAlignment="1" applyProtection="1">
      <alignment horizontal="left" vertical="top" wrapText="1"/>
    </xf>
    <xf numFmtId="164" fontId="0" fillId="18" borderId="72" xfId="0" applyNumberFormat="1" applyFill="1" applyBorder="1" applyAlignment="1" applyProtection="1">
      <alignment horizontal="left" vertical="top"/>
    </xf>
    <xf numFmtId="6" fontId="0" fillId="6" borderId="105" xfId="0" applyNumberFormat="1" applyFill="1" applyBorder="1" applyAlignment="1" applyProtection="1">
      <alignment horizontal="center" vertical="top"/>
    </xf>
    <xf numFmtId="0" fontId="13" fillId="0" borderId="0" xfId="0" applyFont="1" applyFill="1" applyBorder="1" applyAlignment="1" applyProtection="1">
      <alignment horizontal="left" vertical="top"/>
    </xf>
    <xf numFmtId="14" fontId="13" fillId="0" borderId="0" xfId="0" applyNumberFormat="1" applyFont="1" applyFill="1" applyBorder="1" applyAlignment="1" applyProtection="1">
      <alignment horizontal="left" vertical="top"/>
    </xf>
    <xf numFmtId="49" fontId="40" fillId="3" borderId="68" xfId="0" applyNumberFormat="1" applyFont="1" applyFill="1" applyBorder="1" applyAlignment="1" applyProtection="1">
      <alignment horizontal="left" vertical="top"/>
    </xf>
    <xf numFmtId="49" fontId="40" fillId="3" borderId="105" xfId="0" applyNumberFormat="1" applyFont="1" applyFill="1" applyBorder="1" applyAlignment="1" applyProtection="1">
      <alignment horizontal="left" vertical="top"/>
    </xf>
    <xf numFmtId="169" fontId="40" fillId="3" borderId="197" xfId="2" applyNumberFormat="1" applyFont="1" applyFill="1" applyBorder="1" applyAlignment="1" applyProtection="1">
      <alignment horizontal="right" vertical="top"/>
    </xf>
    <xf numFmtId="0" fontId="0" fillId="19" borderId="0" xfId="0" applyFill="1" applyAlignment="1" applyProtection="1">
      <alignment horizontal="left" vertical="top"/>
    </xf>
    <xf numFmtId="0" fontId="40" fillId="3" borderId="33" xfId="0" applyFont="1" applyFill="1" applyBorder="1" applyAlignment="1" applyProtection="1">
      <alignment horizontal="center" vertical="top"/>
    </xf>
    <xf numFmtId="1" fontId="0" fillId="6" borderId="9" xfId="0" applyNumberFormat="1" applyFill="1" applyBorder="1" applyAlignment="1" applyProtection="1">
      <alignment horizontal="center" vertical="top"/>
    </xf>
    <xf numFmtId="0" fontId="40" fillId="19" borderId="247" xfId="0" applyFont="1" applyFill="1" applyBorder="1" applyAlignment="1" applyProtection="1">
      <alignment horizontal="center" vertical="top"/>
    </xf>
    <xf numFmtId="49" fontId="40" fillId="19" borderId="30" xfId="0" applyNumberFormat="1" applyFont="1" applyFill="1" applyBorder="1" applyAlignment="1" applyProtection="1">
      <alignment horizontal="left" vertical="top"/>
    </xf>
    <xf numFmtId="49" fontId="40" fillId="19" borderId="31" xfId="0" applyNumberFormat="1" applyFont="1" applyFill="1" applyBorder="1" applyAlignment="1" applyProtection="1">
      <alignment horizontal="left" vertical="top"/>
    </xf>
    <xf numFmtId="169" fontId="40" fillId="19" borderId="250" xfId="2" applyNumberFormat="1" applyFont="1" applyFill="1" applyBorder="1" applyAlignment="1" applyProtection="1">
      <alignment horizontal="right" vertical="top"/>
    </xf>
    <xf numFmtId="0" fontId="0" fillId="6" borderId="60" xfId="0" applyFill="1" applyBorder="1" applyAlignment="1" applyProtection="1">
      <alignment horizontal="right"/>
    </xf>
    <xf numFmtId="0" fontId="0" fillId="6" borderId="123" xfId="0" applyFill="1" applyBorder="1" applyAlignment="1" applyProtection="1">
      <alignment horizontal="right"/>
    </xf>
    <xf numFmtId="0" fontId="17" fillId="0" borderId="0" xfId="0" applyFont="1" applyAlignment="1" applyProtection="1">
      <alignment horizontal="center" vertical="center"/>
    </xf>
    <xf numFmtId="0" fontId="21" fillId="6" borderId="51" xfId="0" applyFont="1" applyFill="1" applyBorder="1" applyAlignment="1" applyProtection="1">
      <alignment horizontal="right" vertical="center"/>
    </xf>
    <xf numFmtId="0" fontId="21" fillId="6" borderId="80" xfId="0" applyFont="1" applyFill="1" applyBorder="1" applyAlignment="1" applyProtection="1">
      <alignment horizontal="right" vertical="center"/>
    </xf>
    <xf numFmtId="0" fontId="21" fillId="6" borderId="52" xfId="0" applyFont="1" applyFill="1" applyBorder="1" applyAlignment="1" applyProtection="1">
      <alignment horizontal="right" vertical="center"/>
    </xf>
    <xf numFmtId="0" fontId="16" fillId="0" borderId="51" xfId="0" applyFont="1" applyFill="1" applyBorder="1" applyAlignment="1" applyProtection="1">
      <alignment horizontal="center" vertical="center"/>
    </xf>
    <xf numFmtId="0" fontId="21" fillId="6" borderId="200" xfId="0" applyFont="1" applyFill="1" applyBorder="1" applyAlignment="1" applyProtection="1">
      <alignment horizontal="right" vertical="center"/>
    </xf>
    <xf numFmtId="0" fontId="41" fillId="3" borderId="219" xfId="0" applyFont="1" applyFill="1" applyBorder="1" applyAlignment="1" applyProtection="1">
      <alignment horizontal="left" vertical="center" wrapText="1"/>
    </xf>
    <xf numFmtId="0" fontId="41" fillId="3" borderId="220" xfId="0" applyFont="1" applyFill="1" applyBorder="1" applyAlignment="1" applyProtection="1">
      <alignment horizontal="center" vertical="center" wrapText="1"/>
    </xf>
    <xf numFmtId="1" fontId="41" fillId="3" borderId="220" xfId="0" applyNumberFormat="1" applyFont="1" applyFill="1" applyBorder="1" applyAlignment="1" applyProtection="1">
      <alignment horizontal="center" vertical="center" wrapText="1"/>
    </xf>
    <xf numFmtId="1" fontId="41" fillId="3" borderId="221" xfId="0" applyNumberFormat="1" applyFont="1" applyFill="1" applyBorder="1" applyAlignment="1" applyProtection="1">
      <alignment horizontal="center" vertical="center" wrapText="1"/>
    </xf>
    <xf numFmtId="0" fontId="41" fillId="6" borderId="7" xfId="0" applyFont="1" applyFill="1" applyBorder="1" applyAlignment="1" applyProtection="1">
      <alignment horizontal="left" wrapText="1"/>
    </xf>
    <xf numFmtId="0" fontId="40" fillId="0" borderId="196" xfId="0" applyFont="1" applyBorder="1" applyAlignment="1" applyProtection="1">
      <alignment horizontal="center" vertical="center"/>
    </xf>
    <xf numFmtId="0" fontId="40" fillId="3" borderId="105" xfId="0" applyFont="1" applyFill="1" applyBorder="1" applyAlignment="1" applyProtection="1">
      <alignment horizontal="center" vertical="center"/>
    </xf>
    <xf numFmtId="164" fontId="40" fillId="3" borderId="105" xfId="0" applyNumberFormat="1" applyFont="1" applyFill="1" applyBorder="1" applyAlignment="1" applyProtection="1">
      <alignment horizontal="center" vertical="center"/>
    </xf>
    <xf numFmtId="1" fontId="40" fillId="3" borderId="105" xfId="0" applyNumberFormat="1" applyFont="1" applyFill="1" applyBorder="1" applyAlignment="1" applyProtection="1">
      <alignment horizontal="center" vertical="center"/>
    </xf>
    <xf numFmtId="166" fontId="40" fillId="3" borderId="105" xfId="0" applyNumberFormat="1" applyFont="1" applyFill="1" applyBorder="1" applyAlignment="1" applyProtection="1">
      <alignment horizontal="center" vertical="center"/>
    </xf>
    <xf numFmtId="164" fontId="40" fillId="3" borderId="197" xfId="0" applyNumberFormat="1" applyFont="1" applyFill="1" applyBorder="1" applyAlignment="1" applyProtection="1">
      <alignment horizontal="center" vertical="center"/>
    </xf>
    <xf numFmtId="0" fontId="40" fillId="0" borderId="0" xfId="0" applyFont="1" applyAlignment="1" applyProtection="1">
      <alignment horizontal="left" vertical="top"/>
    </xf>
    <xf numFmtId="0" fontId="42" fillId="3" borderId="23" xfId="0" applyFont="1" applyFill="1" applyBorder="1" applyAlignment="1" applyProtection="1">
      <alignment horizontal="left" vertical="top"/>
    </xf>
    <xf numFmtId="164" fontId="42" fillId="3" borderId="2" xfId="0" applyNumberFormat="1" applyFont="1" applyFill="1" applyBorder="1" applyAlignment="1" applyProtection="1">
      <alignment horizontal="left" vertical="top"/>
    </xf>
    <xf numFmtId="164" fontId="42" fillId="3" borderId="0" xfId="0" applyNumberFormat="1" applyFont="1" applyFill="1" applyBorder="1" applyAlignment="1" applyProtection="1">
      <alignment horizontal="left" vertical="top"/>
    </xf>
    <xf numFmtId="49" fontId="42" fillId="3" borderId="128" xfId="0" applyNumberFormat="1" applyFont="1" applyFill="1" applyBorder="1" applyAlignment="1" applyProtection="1">
      <alignment horizontal="left" vertical="top" wrapText="1"/>
    </xf>
    <xf numFmtId="164" fontId="42" fillId="3" borderId="64" xfId="0" applyNumberFormat="1" applyFont="1" applyFill="1" applyBorder="1" applyAlignment="1" applyProtection="1">
      <alignment horizontal="left" vertical="top"/>
    </xf>
    <xf numFmtId="164" fontId="42" fillId="3" borderId="32" xfId="0" applyNumberFormat="1" applyFont="1" applyFill="1" applyBorder="1" applyAlignment="1" applyProtection="1">
      <alignment horizontal="left" vertical="top"/>
    </xf>
    <xf numFmtId="49" fontId="42" fillId="3" borderId="199" xfId="0" applyNumberFormat="1" applyFont="1" applyFill="1" applyBorder="1" applyAlignment="1" applyProtection="1">
      <alignment horizontal="center" vertical="center" wrapText="1"/>
    </xf>
    <xf numFmtId="167" fontId="42" fillId="3" borderId="92" xfId="1" applyNumberFormat="1" applyFont="1" applyFill="1" applyBorder="1" applyAlignment="1" applyProtection="1">
      <alignment horizontal="center" vertical="center"/>
    </xf>
    <xf numFmtId="164" fontId="42" fillId="3" borderId="92" xfId="0" applyNumberFormat="1" applyFont="1" applyFill="1" applyBorder="1" applyAlignment="1" applyProtection="1">
      <alignment horizontal="center" vertical="center"/>
    </xf>
    <xf numFmtId="165" fontId="42" fillId="3" borderId="92" xfId="0" applyNumberFormat="1" applyFont="1" applyFill="1" applyBorder="1" applyAlignment="1" applyProtection="1">
      <alignment horizontal="center" vertical="center"/>
    </xf>
    <xf numFmtId="1" fontId="42" fillId="3" borderId="92" xfId="0" applyNumberFormat="1" applyFont="1" applyFill="1" applyBorder="1" applyAlignment="1" applyProtection="1">
      <alignment horizontal="center" vertical="center"/>
    </xf>
    <xf numFmtId="9" fontId="42" fillId="3" borderId="92" xfId="0" applyNumberFormat="1" applyFont="1" applyFill="1" applyBorder="1" applyAlignment="1" applyProtection="1">
      <alignment horizontal="center" vertical="center"/>
    </xf>
    <xf numFmtId="164" fontId="42" fillId="3" borderId="210" xfId="0" applyNumberFormat="1" applyFont="1" applyFill="1" applyBorder="1" applyAlignment="1" applyProtection="1">
      <alignment horizontal="center" vertical="center"/>
    </xf>
    <xf numFmtId="0" fontId="40" fillId="0" borderId="0" xfId="0" applyFont="1" applyBorder="1" applyAlignment="1" applyProtection="1">
      <alignment horizontal="left" vertical="top"/>
    </xf>
    <xf numFmtId="0" fontId="40" fillId="4" borderId="113" xfId="0" applyFont="1" applyFill="1" applyBorder="1" applyAlignment="1" applyProtection="1">
      <alignment horizontal="left" vertical="center"/>
    </xf>
    <xf numFmtId="0" fontId="40" fillId="0" borderId="1" xfId="0" applyFont="1" applyBorder="1" applyAlignment="1" applyProtection="1">
      <alignment horizontal="left" vertical="top"/>
    </xf>
    <xf numFmtId="49" fontId="42" fillId="3" borderId="196" xfId="0" applyNumberFormat="1" applyFont="1" applyFill="1" applyBorder="1" applyAlignment="1" applyProtection="1">
      <alignment horizontal="center" vertical="center" wrapText="1"/>
    </xf>
    <xf numFmtId="167" fontId="42" fillId="3" borderId="105" xfId="1" applyNumberFormat="1" applyFont="1" applyFill="1" applyBorder="1" applyAlignment="1" applyProtection="1">
      <alignment horizontal="center" vertical="center"/>
    </xf>
    <xf numFmtId="164" fontId="42" fillId="3" borderId="105" xfId="0" applyNumberFormat="1" applyFont="1" applyFill="1" applyBorder="1" applyAlignment="1" applyProtection="1">
      <alignment horizontal="center" vertical="center"/>
    </xf>
    <xf numFmtId="165" fontId="42" fillId="3" borderId="105" xfId="0" applyNumberFormat="1" applyFont="1" applyFill="1" applyBorder="1" applyAlignment="1" applyProtection="1">
      <alignment horizontal="center" vertical="center"/>
    </xf>
    <xf numFmtId="1" fontId="42" fillId="3" borderId="105" xfId="0" applyNumberFormat="1" applyFont="1" applyFill="1" applyBorder="1" applyAlignment="1" applyProtection="1">
      <alignment horizontal="center" vertical="center"/>
    </xf>
    <xf numFmtId="9" fontId="42" fillId="3" borderId="105" xfId="0" applyNumberFormat="1" applyFont="1" applyFill="1" applyBorder="1" applyAlignment="1" applyProtection="1">
      <alignment horizontal="center" vertical="center"/>
    </xf>
    <xf numFmtId="164" fontId="42" fillId="3" borderId="197" xfId="0" applyNumberFormat="1" applyFont="1" applyFill="1" applyBorder="1" applyAlignment="1" applyProtection="1">
      <alignment horizontal="center" vertical="center"/>
    </xf>
    <xf numFmtId="165" fontId="42" fillId="3" borderId="92" xfId="0" applyNumberFormat="1" applyFont="1" applyFill="1" applyBorder="1" applyAlignment="1" applyProtection="1">
      <alignment horizontal="center" vertical="center" wrapText="1"/>
    </xf>
    <xf numFmtId="49" fontId="42" fillId="3" borderId="92" xfId="0" applyNumberFormat="1" applyFont="1" applyFill="1" applyBorder="1" applyAlignment="1" applyProtection="1">
      <alignment horizontal="center" vertical="center" wrapText="1"/>
    </xf>
    <xf numFmtId="164" fontId="42" fillId="3" borderId="210" xfId="0" applyNumberFormat="1" applyFont="1" applyFill="1" applyBorder="1" applyAlignment="1" applyProtection="1">
      <alignment horizontal="center" vertical="center" wrapText="1"/>
    </xf>
    <xf numFmtId="165" fontId="40" fillId="0" borderId="0" xfId="0" applyNumberFormat="1" applyFont="1" applyBorder="1" applyAlignment="1" applyProtection="1">
      <alignment horizontal="left" vertical="top"/>
    </xf>
    <xf numFmtId="164" fontId="40" fillId="0" borderId="0" xfId="0" applyNumberFormat="1" applyFont="1" applyBorder="1" applyAlignment="1" applyProtection="1">
      <alignment horizontal="left" vertical="top"/>
    </xf>
    <xf numFmtId="10" fontId="40" fillId="0" borderId="0" xfId="0" applyNumberFormat="1" applyFont="1" applyBorder="1" applyAlignment="1" applyProtection="1">
      <alignment horizontal="left" vertical="top"/>
    </xf>
    <xf numFmtId="165" fontId="42" fillId="3" borderId="105" xfId="0" applyNumberFormat="1" applyFont="1" applyFill="1" applyBorder="1" applyAlignment="1" applyProtection="1">
      <alignment horizontal="center" vertical="center" wrapText="1"/>
    </xf>
    <xf numFmtId="49" fontId="42" fillId="3" borderId="105" xfId="0" applyNumberFormat="1" applyFont="1" applyFill="1" applyBorder="1" applyAlignment="1" applyProtection="1">
      <alignment horizontal="center" vertical="center" wrapText="1"/>
    </xf>
    <xf numFmtId="164" fontId="42" fillId="3" borderId="197" xfId="0" applyNumberFormat="1" applyFont="1" applyFill="1" applyBorder="1" applyAlignment="1" applyProtection="1">
      <alignment horizontal="center" vertical="center" wrapText="1"/>
    </xf>
    <xf numFmtId="10" fontId="40" fillId="4" borderId="111" xfId="0" applyNumberFormat="1" applyFont="1" applyFill="1" applyBorder="1" applyAlignment="1" applyProtection="1">
      <alignment horizontal="left" vertical="top" wrapText="1"/>
    </xf>
    <xf numFmtId="0" fontId="40" fillId="0" borderId="0" xfId="0" applyFont="1" applyBorder="1" applyAlignment="1" applyProtection="1">
      <alignment horizontal="left" vertical="top" wrapText="1"/>
    </xf>
    <xf numFmtId="0" fontId="0" fillId="4" borderId="113" xfId="0" applyFont="1" applyFill="1" applyBorder="1" applyAlignment="1" applyProtection="1">
      <alignment horizontal="left" vertical="top" wrapText="1"/>
    </xf>
    <xf numFmtId="0" fontId="0" fillId="4" borderId="126"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3" xfId="0" applyFont="1" applyFill="1" applyBorder="1" applyAlignment="1" applyProtection="1">
      <alignment horizontal="left" vertical="top" wrapText="1"/>
    </xf>
    <xf numFmtId="0" fontId="0" fillId="4" borderId="109" xfId="0" applyFont="1" applyFill="1" applyBorder="1" applyAlignment="1" applyProtection="1">
      <alignment horizontal="left" vertical="top" wrapText="1"/>
    </xf>
    <xf numFmtId="0" fontId="0" fillId="4" borderId="123" xfId="0" applyFont="1" applyFill="1" applyBorder="1" applyAlignment="1" applyProtection="1">
      <alignment horizontal="left" vertical="top" wrapText="1"/>
    </xf>
    <xf numFmtId="0" fontId="0" fillId="4" borderId="5" xfId="0" applyFont="1" applyFill="1" applyBorder="1" applyAlignment="1" applyProtection="1">
      <alignment horizontal="left" vertical="top" wrapText="1"/>
    </xf>
    <xf numFmtId="0" fontId="0" fillId="4" borderId="6" xfId="0" applyFont="1" applyFill="1" applyBorder="1" applyAlignment="1" applyProtection="1">
      <alignment horizontal="left" vertical="top" wrapText="1"/>
    </xf>
    <xf numFmtId="49" fontId="40" fillId="3" borderId="9" xfId="0" applyNumberFormat="1" applyFont="1" applyFill="1" applyBorder="1" applyAlignment="1" applyProtection="1">
      <alignment horizontal="left" vertical="top" wrapText="1"/>
    </xf>
    <xf numFmtId="49" fontId="40" fillId="3" borderId="40" xfId="0" applyNumberFormat="1" applyFont="1" applyFill="1" applyBorder="1" applyAlignment="1" applyProtection="1">
      <alignment horizontal="center" vertical="center" wrapText="1"/>
    </xf>
    <xf numFmtId="49" fontId="40" fillId="3" borderId="8" xfId="0" applyNumberFormat="1" applyFont="1" applyFill="1" applyBorder="1" applyAlignment="1" applyProtection="1">
      <alignment horizontal="left" vertical="top" wrapText="1"/>
    </xf>
    <xf numFmtId="0" fontId="40" fillId="3" borderId="8" xfId="0" applyNumberFormat="1" applyFont="1" applyFill="1" applyBorder="1" applyAlignment="1" applyProtection="1">
      <alignment horizontal="center" vertical="center"/>
    </xf>
    <xf numFmtId="164" fontId="40" fillId="3" borderId="8" xfId="0" applyNumberFormat="1" applyFont="1" applyFill="1" applyBorder="1" applyAlignment="1" applyProtection="1">
      <alignment horizontal="right" vertical="center"/>
    </xf>
    <xf numFmtId="164" fontId="40" fillId="3" borderId="11" xfId="0" applyNumberFormat="1" applyFont="1" applyFill="1" applyBorder="1" applyAlignment="1" applyProtection="1">
      <alignment horizontal="right" vertical="center"/>
    </xf>
    <xf numFmtId="9" fontId="40" fillId="3" borderId="27" xfId="3" applyFont="1" applyFill="1" applyBorder="1" applyAlignment="1" applyProtection="1">
      <alignment horizontal="right" vertical="center"/>
    </xf>
    <xf numFmtId="9" fontId="40" fillId="3" borderId="8" xfId="3" applyFont="1" applyFill="1" applyBorder="1" applyAlignment="1" applyProtection="1">
      <alignment horizontal="right" vertical="center"/>
    </xf>
    <xf numFmtId="164" fontId="40" fillId="3" borderId="28" xfId="0" applyNumberFormat="1" applyFont="1" applyFill="1" applyBorder="1" applyAlignment="1" applyProtection="1">
      <alignment horizontal="right" vertical="center"/>
    </xf>
    <xf numFmtId="9" fontId="40" fillId="3" borderId="40" xfId="3" applyFont="1" applyFill="1" applyBorder="1" applyAlignment="1" applyProtection="1">
      <alignment horizontal="center" vertical="center" wrapText="1"/>
    </xf>
    <xf numFmtId="9" fontId="40" fillId="3" borderId="11" xfId="3" applyFont="1" applyFill="1" applyBorder="1" applyAlignment="1" applyProtection="1">
      <alignment horizontal="right" vertical="center"/>
    </xf>
    <xf numFmtId="164" fontId="40" fillId="3" borderId="11" xfId="0" applyNumberFormat="1" applyFont="1" applyFill="1" applyBorder="1" applyAlignment="1" applyProtection="1">
      <alignment horizontal="center" vertical="center"/>
    </xf>
    <xf numFmtId="9" fontId="40" fillId="3" borderId="206" xfId="3" applyFont="1" applyFill="1" applyBorder="1" applyAlignment="1" applyProtection="1">
      <alignment horizontal="center" vertical="center"/>
    </xf>
    <xf numFmtId="49" fontId="40" fillId="3" borderId="7" xfId="0" applyNumberFormat="1" applyFont="1" applyFill="1" applyBorder="1" applyAlignment="1" applyProtection="1">
      <alignment horizontal="left" vertical="top" wrapText="1"/>
    </xf>
    <xf numFmtId="49" fontId="40" fillId="3" borderId="13" xfId="0" applyNumberFormat="1" applyFont="1" applyFill="1" applyBorder="1" applyAlignment="1" applyProtection="1">
      <alignment horizontal="center" vertical="center" wrapText="1"/>
    </xf>
    <xf numFmtId="49" fontId="40" fillId="3" borderId="1" xfId="0" applyNumberFormat="1" applyFont="1" applyFill="1" applyBorder="1" applyAlignment="1" applyProtection="1">
      <alignment horizontal="left" vertical="top" wrapText="1"/>
    </xf>
    <xf numFmtId="0" fontId="40" fillId="3" borderId="1" xfId="0" applyNumberFormat="1" applyFont="1" applyFill="1" applyBorder="1" applyAlignment="1" applyProtection="1">
      <alignment horizontal="center" vertical="center"/>
    </xf>
    <xf numFmtId="164" fontId="40" fillId="3" borderId="1" xfId="0" applyNumberFormat="1" applyFont="1" applyFill="1" applyBorder="1" applyAlignment="1" applyProtection="1">
      <alignment horizontal="right" vertical="center"/>
    </xf>
    <xf numFmtId="9" fontId="40" fillId="3" borderId="10" xfId="3" applyFont="1" applyFill="1" applyBorder="1" applyAlignment="1" applyProtection="1">
      <alignment horizontal="right" vertical="center"/>
    </xf>
    <xf numFmtId="9" fontId="40" fillId="3" borderId="1" xfId="3" applyFont="1" applyFill="1" applyBorder="1" applyAlignment="1" applyProtection="1">
      <alignment horizontal="right" vertical="center"/>
    </xf>
    <xf numFmtId="164" fontId="40" fillId="3" borderId="14" xfId="0" applyNumberFormat="1" applyFont="1" applyFill="1" applyBorder="1" applyAlignment="1" applyProtection="1">
      <alignment horizontal="right" vertical="center"/>
    </xf>
    <xf numFmtId="9" fontId="40" fillId="3" borderId="13" xfId="3" applyFont="1" applyFill="1" applyBorder="1" applyAlignment="1" applyProtection="1">
      <alignment horizontal="center" vertical="center" wrapText="1"/>
    </xf>
    <xf numFmtId="9" fontId="40" fillId="3" borderId="12" xfId="3" applyFont="1" applyFill="1" applyBorder="1" applyAlignment="1" applyProtection="1">
      <alignment horizontal="right" vertical="center"/>
    </xf>
    <xf numFmtId="164" fontId="40" fillId="3" borderId="12" xfId="0" applyNumberFormat="1" applyFont="1" applyFill="1" applyBorder="1" applyAlignment="1" applyProtection="1">
      <alignment horizontal="right" vertical="center"/>
    </xf>
    <xf numFmtId="164" fontId="40" fillId="3" borderId="12" xfId="0" applyNumberFormat="1" applyFont="1" applyFill="1" applyBorder="1" applyAlignment="1" applyProtection="1">
      <alignment horizontal="center" vertical="center"/>
    </xf>
    <xf numFmtId="9" fontId="40" fillId="3" borderId="81" xfId="3" applyFont="1" applyFill="1" applyBorder="1" applyAlignment="1" applyProtection="1">
      <alignment horizontal="center" vertical="center"/>
    </xf>
    <xf numFmtId="49" fontId="40" fillId="3" borderId="33" xfId="0" applyNumberFormat="1" applyFont="1" applyFill="1" applyBorder="1" applyAlignment="1" applyProtection="1">
      <alignment horizontal="left" vertical="top" wrapText="1"/>
    </xf>
    <xf numFmtId="49" fontId="40" fillId="3" borderId="41" xfId="0" applyNumberFormat="1" applyFont="1" applyFill="1" applyBorder="1" applyAlignment="1" applyProtection="1">
      <alignment horizontal="center" vertical="center" wrapText="1"/>
    </xf>
    <xf numFmtId="49" fontId="40" fillId="3" borderId="34" xfId="0" applyNumberFormat="1" applyFont="1" applyFill="1" applyBorder="1" applyAlignment="1" applyProtection="1">
      <alignment horizontal="left" vertical="top" wrapText="1"/>
    </xf>
    <xf numFmtId="0" fontId="40" fillId="3" borderId="34" xfId="0" applyNumberFormat="1" applyFont="1" applyFill="1" applyBorder="1" applyAlignment="1" applyProtection="1">
      <alignment horizontal="center" vertical="center"/>
    </xf>
    <xf numFmtId="164" fontId="40" fillId="3" borderId="34" xfId="0" applyNumberFormat="1" applyFont="1" applyFill="1" applyBorder="1" applyAlignment="1" applyProtection="1">
      <alignment horizontal="right" vertical="center"/>
    </xf>
    <xf numFmtId="9" fontId="40" fillId="3" borderId="29" xfId="3" applyFont="1" applyFill="1" applyBorder="1" applyAlignment="1" applyProtection="1">
      <alignment horizontal="right" vertical="center"/>
    </xf>
    <xf numFmtId="9" fontId="40" fillId="3" borderId="34" xfId="3" applyFont="1" applyFill="1" applyBorder="1" applyAlignment="1" applyProtection="1">
      <alignment horizontal="right" vertical="center"/>
    </xf>
    <xf numFmtId="164" fontId="40" fillId="3" borderId="39" xfId="0" applyNumberFormat="1" applyFont="1" applyFill="1" applyBorder="1" applyAlignment="1" applyProtection="1">
      <alignment horizontal="right" vertical="center"/>
    </xf>
    <xf numFmtId="9" fontId="40" fillId="3" borderId="41" xfId="3" applyFont="1" applyFill="1" applyBorder="1" applyAlignment="1" applyProtection="1">
      <alignment horizontal="center" vertical="center" wrapText="1"/>
    </xf>
    <xf numFmtId="9" fontId="40" fillId="3" borderId="44" xfId="3" applyFont="1" applyFill="1" applyBorder="1" applyAlignment="1" applyProtection="1">
      <alignment horizontal="right" vertical="center"/>
    </xf>
    <xf numFmtId="164" fontId="40" fillId="3" borderId="44" xfId="0" applyNumberFormat="1" applyFont="1" applyFill="1" applyBorder="1" applyAlignment="1" applyProtection="1">
      <alignment horizontal="right" vertical="center"/>
    </xf>
    <xf numFmtId="9" fontId="40" fillId="3" borderId="48" xfId="3" applyFont="1" applyFill="1" applyBorder="1" applyAlignment="1" applyProtection="1">
      <alignment horizontal="right" vertical="center"/>
    </xf>
    <xf numFmtId="164" fontId="40" fillId="3" borderId="45" xfId="0" applyNumberFormat="1" applyFont="1" applyFill="1" applyBorder="1" applyAlignment="1" applyProtection="1">
      <alignment horizontal="right" vertical="center"/>
    </xf>
    <xf numFmtId="9" fontId="40" fillId="3" borderId="45" xfId="3" applyFont="1" applyFill="1" applyBorder="1" applyAlignment="1" applyProtection="1">
      <alignment horizontal="right" vertical="center"/>
    </xf>
    <xf numFmtId="164" fontId="40" fillId="3" borderId="44" xfId="0" applyNumberFormat="1" applyFont="1" applyFill="1" applyBorder="1" applyAlignment="1" applyProtection="1">
      <alignment horizontal="center" vertical="center"/>
    </xf>
    <xf numFmtId="9" fontId="40" fillId="3" borderId="54" xfId="3" applyFont="1" applyFill="1" applyBorder="1" applyAlignment="1" applyProtection="1">
      <alignment horizontal="center" vertic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0" fillId="0" borderId="0" xfId="0" applyFill="1" applyAlignment="1">
      <alignment horizontal="left"/>
    </xf>
    <xf numFmtId="0" fontId="0" fillId="0" borderId="0" xfId="0" applyAlignment="1">
      <alignment horizontal="left" vertical="top"/>
    </xf>
    <xf numFmtId="0" fontId="13" fillId="0" borderId="0" xfId="0" applyFont="1" applyAlignment="1">
      <alignment horizontal="left" vertical="center" wrapText="1"/>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wrapText="1"/>
    </xf>
    <xf numFmtId="0" fontId="15" fillId="0" borderId="0" xfId="0" applyFont="1" applyAlignment="1">
      <alignment horizontal="left" vertical="center"/>
    </xf>
    <xf numFmtId="0" fontId="0" fillId="0" borderId="0" xfId="0" applyFont="1" applyAlignment="1">
      <alignment horizontal="left" vertical="center" wrapText="1"/>
    </xf>
    <xf numFmtId="0" fontId="13" fillId="7" borderId="0" xfId="0" applyFont="1"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15" borderId="0" xfId="0" applyFill="1" applyAlignment="1">
      <alignment horizontal="left" wrapText="1"/>
    </xf>
    <xf numFmtId="0" fontId="0" fillId="0" borderId="0" xfId="0" applyFill="1" applyAlignment="1">
      <alignment horizontal="left" wrapText="1"/>
    </xf>
    <xf numFmtId="0" fontId="0" fillId="0" borderId="0" xfId="0" applyFill="1" applyAlignment="1">
      <alignment horizontal="left" vertical="center" wrapText="1"/>
    </xf>
    <xf numFmtId="0" fontId="15" fillId="0" borderId="0" xfId="0" applyFont="1" applyAlignment="1">
      <alignment horizontal="left" vertical="center" wrapText="1"/>
    </xf>
    <xf numFmtId="0" fontId="0" fillId="0" borderId="0" xfId="0" applyFill="1" applyAlignment="1">
      <alignment horizontal="left" vertical="top" wrapText="1"/>
    </xf>
    <xf numFmtId="0" fontId="0" fillId="0" borderId="0" xfId="0" applyFont="1" applyAlignment="1">
      <alignment horizontal="left" vertical="top" wrapText="1"/>
    </xf>
    <xf numFmtId="0" fontId="29" fillId="0" borderId="0" xfId="4" applyAlignment="1" applyProtection="1">
      <alignment horizontal="center" vertical="center" wrapText="1"/>
    </xf>
    <xf numFmtId="0" fontId="29" fillId="0" borderId="0" xfId="4" applyAlignment="1" applyProtection="1">
      <alignment horizontal="center" vertical="center"/>
    </xf>
    <xf numFmtId="0" fontId="29" fillId="0" borderId="0" xfId="4" applyAlignment="1">
      <alignment horizontal="center" vertical="center" wrapText="1"/>
    </xf>
    <xf numFmtId="0" fontId="29" fillId="0" borderId="0" xfId="4" applyAlignment="1">
      <alignment horizontal="center" vertical="center"/>
    </xf>
    <xf numFmtId="0" fontId="29" fillId="0" borderId="0" xfId="4" applyBorder="1" applyAlignment="1">
      <alignment horizontal="center" vertical="center" wrapText="1"/>
    </xf>
    <xf numFmtId="0" fontId="29" fillId="0" borderId="0" xfId="4" applyBorder="1" applyAlignment="1">
      <alignment horizontal="center" vertical="center"/>
    </xf>
    <xf numFmtId="49" fontId="18" fillId="0" borderId="8" xfId="0" applyNumberFormat="1" applyFont="1" applyBorder="1" applyAlignment="1">
      <alignment horizontal="center" vertical="center" wrapText="1"/>
    </xf>
    <xf numFmtId="49" fontId="18" fillId="0" borderId="195" xfId="0" applyNumberFormat="1" applyFont="1" applyBorder="1" applyAlignment="1">
      <alignment horizontal="center" vertical="center" wrapText="1"/>
    </xf>
    <xf numFmtId="0" fontId="13" fillId="0" borderId="24" xfId="0" applyFont="1" applyBorder="1" applyAlignment="1">
      <alignment horizontal="right" vertical="center"/>
    </xf>
    <xf numFmtId="0" fontId="13" fillId="0" borderId="142" xfId="0" applyFont="1" applyBorder="1" applyAlignment="1">
      <alignment horizontal="right" vertical="center"/>
    </xf>
    <xf numFmtId="0" fontId="30" fillId="4" borderId="121" xfId="4" applyFont="1" applyFill="1" applyBorder="1" applyAlignment="1">
      <alignment horizontal="center" vertical="top"/>
    </xf>
    <xf numFmtId="0" fontId="30" fillId="4" borderId="191" xfId="4" applyFont="1" applyFill="1" applyBorder="1" applyAlignment="1">
      <alignment horizontal="center" vertical="top"/>
    </xf>
    <xf numFmtId="0" fontId="30" fillId="4" borderId="122" xfId="4" applyFont="1" applyFill="1" applyBorder="1" applyAlignment="1">
      <alignment horizontal="center" vertical="top"/>
    </xf>
    <xf numFmtId="0" fontId="13" fillId="6" borderId="24" xfId="0" applyFont="1" applyFill="1" applyBorder="1" applyAlignment="1" applyProtection="1">
      <alignment horizontal="right" vertical="top"/>
    </xf>
    <xf numFmtId="0" fontId="13" fillId="6" borderId="142" xfId="0" applyFont="1" applyFill="1" applyBorder="1" applyAlignment="1" applyProtection="1">
      <alignment horizontal="right" vertical="top"/>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3" fillId="6" borderId="24" xfId="0" applyFont="1" applyFill="1" applyBorder="1" applyAlignment="1" applyProtection="1">
      <alignment horizontal="right" vertical="top" wrapText="1"/>
    </xf>
    <xf numFmtId="0" fontId="13" fillId="6" borderId="142" xfId="0" applyFont="1" applyFill="1" applyBorder="1" applyAlignment="1" applyProtection="1">
      <alignment horizontal="right" vertical="top" wrapText="1"/>
    </xf>
    <xf numFmtId="0" fontId="17" fillId="0" borderId="121" xfId="0" applyFont="1" applyBorder="1" applyAlignment="1">
      <alignment horizontal="center" vertical="center"/>
    </xf>
    <xf numFmtId="0" fontId="17" fillId="0" borderId="191" xfId="0" applyFont="1" applyBorder="1" applyAlignment="1">
      <alignment horizontal="center" vertical="center"/>
    </xf>
    <xf numFmtId="0" fontId="17" fillId="0" borderId="122" xfId="0" applyFont="1" applyBorder="1" applyAlignment="1">
      <alignment horizontal="center" vertical="center"/>
    </xf>
    <xf numFmtId="0" fontId="17" fillId="16" borderId="244" xfId="0" applyFont="1" applyFill="1" applyBorder="1" applyAlignment="1">
      <alignment horizontal="center" vertical="center"/>
    </xf>
    <xf numFmtId="0" fontId="17" fillId="16" borderId="93" xfId="0" applyFont="1" applyFill="1" applyBorder="1" applyAlignment="1">
      <alignment horizontal="center" vertical="center"/>
    </xf>
    <xf numFmtId="0" fontId="17" fillId="16" borderId="103" xfId="0" applyFont="1" applyFill="1" applyBorder="1" applyAlignment="1">
      <alignment horizontal="center" vertical="center"/>
    </xf>
    <xf numFmtId="0" fontId="16" fillId="16" borderId="246" xfId="0" applyFont="1" applyFill="1" applyBorder="1" applyAlignment="1">
      <alignment horizontal="center" vertical="center"/>
    </xf>
    <xf numFmtId="0" fontId="16" fillId="16" borderId="82" xfId="0" applyFont="1" applyFill="1" applyBorder="1" applyAlignment="1">
      <alignment horizontal="center" vertical="center"/>
    </xf>
    <xf numFmtId="0" fontId="16" fillId="16" borderId="83" xfId="0" applyFont="1" applyFill="1" applyBorder="1" applyAlignment="1">
      <alignment horizontal="center" vertical="center"/>
    </xf>
    <xf numFmtId="0" fontId="13" fillId="0" borderId="127" xfId="0" applyFont="1" applyFill="1" applyBorder="1" applyAlignment="1">
      <alignment horizontal="center" vertical="center" wrapText="1"/>
    </xf>
    <xf numFmtId="0" fontId="13" fillId="0" borderId="129"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13" fillId="0" borderId="107" xfId="0" applyFont="1" applyFill="1" applyBorder="1" applyAlignment="1">
      <alignment horizontal="center" vertical="center" wrapText="1"/>
    </xf>
    <xf numFmtId="0" fontId="13" fillId="0" borderId="199" xfId="0" applyFont="1" applyFill="1" applyBorder="1" applyAlignment="1">
      <alignment horizontal="center" vertical="center"/>
    </xf>
    <xf numFmtId="0" fontId="13" fillId="0" borderId="196" xfId="0" applyFont="1" applyFill="1" applyBorder="1" applyAlignment="1">
      <alignment horizontal="center" vertical="center"/>
    </xf>
    <xf numFmtId="0" fontId="13" fillId="0" borderId="92"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124" xfId="0" applyFont="1" applyFill="1" applyBorder="1" applyAlignment="1">
      <alignment horizontal="center" vertical="center"/>
    </xf>
    <xf numFmtId="0" fontId="13" fillId="0" borderId="108" xfId="0" applyFont="1" applyFill="1" applyBorder="1" applyAlignment="1">
      <alignment horizontal="center" vertical="center"/>
    </xf>
    <xf numFmtId="2" fontId="13" fillId="0" borderId="99" xfId="0" applyNumberFormat="1" applyFont="1" applyFill="1" applyBorder="1" applyAlignment="1">
      <alignment horizontal="center" vertical="center" wrapText="1"/>
    </xf>
    <xf numFmtId="2" fontId="13" fillId="0" borderId="125" xfId="0" applyNumberFormat="1" applyFont="1" applyFill="1" applyBorder="1" applyAlignment="1">
      <alignment horizontal="center" vertical="center" wrapText="1"/>
    </xf>
    <xf numFmtId="14" fontId="17" fillId="6" borderId="231" xfId="0" applyNumberFormat="1" applyFont="1" applyFill="1" applyBorder="1" applyAlignment="1">
      <alignment horizontal="left" vertical="center"/>
    </xf>
    <xf numFmtId="14" fontId="17" fillId="6" borderId="232" xfId="0" applyNumberFormat="1" applyFont="1" applyFill="1" applyBorder="1" applyAlignment="1">
      <alignment horizontal="left" vertical="center"/>
    </xf>
    <xf numFmtId="14" fontId="17" fillId="6" borderId="52" xfId="0" applyNumberFormat="1" applyFont="1" applyFill="1" applyBorder="1" applyAlignment="1">
      <alignment horizontal="left" vertical="center"/>
    </xf>
    <xf numFmtId="14" fontId="17" fillId="6" borderId="77" xfId="0" applyNumberFormat="1" applyFont="1" applyFill="1" applyBorder="1" applyAlignment="1">
      <alignment horizontal="left" vertical="center"/>
    </xf>
    <xf numFmtId="0" fontId="35" fillId="0" borderId="233" xfId="4" applyFont="1" applyBorder="1" applyAlignment="1">
      <alignment horizontal="left" vertical="center"/>
    </xf>
    <xf numFmtId="0" fontId="13" fillId="0" borderId="73"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94" xfId="0" applyFont="1" applyFill="1" applyBorder="1" applyAlignment="1">
      <alignment horizontal="center" vertical="center"/>
    </xf>
    <xf numFmtId="0" fontId="13" fillId="0" borderId="107" xfId="0" applyFont="1" applyFill="1" applyBorder="1" applyAlignment="1">
      <alignment horizontal="center" vertical="center"/>
    </xf>
    <xf numFmtId="169" fontId="13" fillId="0" borderId="97" xfId="2" applyNumberFormat="1" applyFont="1" applyFill="1" applyBorder="1" applyAlignment="1">
      <alignment horizontal="center" vertical="center" wrapText="1"/>
    </xf>
    <xf numFmtId="169" fontId="13" fillId="0" borderId="133" xfId="2" applyNumberFormat="1" applyFont="1" applyFill="1" applyBorder="1" applyAlignment="1">
      <alignment horizontal="center" vertical="center" wrapText="1"/>
    </xf>
    <xf numFmtId="169" fontId="13" fillId="0" borderId="134" xfId="2" applyNumberFormat="1" applyFont="1" applyFill="1" applyBorder="1" applyAlignment="1">
      <alignment horizontal="center" vertical="center"/>
    </xf>
    <xf numFmtId="169" fontId="13" fillId="0" borderId="92" xfId="2" applyNumberFormat="1" applyFont="1" applyFill="1" applyBorder="1" applyAlignment="1">
      <alignment horizontal="center" vertical="center"/>
    </xf>
    <xf numFmtId="169" fontId="13" fillId="0" borderId="96" xfId="2" applyNumberFormat="1" applyFont="1" applyFill="1" applyBorder="1" applyAlignment="1">
      <alignment horizontal="center" vertical="center"/>
    </xf>
    <xf numFmtId="169" fontId="13" fillId="0" borderId="95" xfId="2" applyNumberFormat="1" applyFont="1" applyFill="1" applyBorder="1" applyAlignment="1">
      <alignment horizontal="center" vertical="center" wrapText="1"/>
    </xf>
    <xf numFmtId="169" fontId="13" fillId="0" borderId="135" xfId="2" applyNumberFormat="1" applyFont="1" applyFill="1" applyBorder="1" applyAlignment="1">
      <alignment horizontal="center" vertical="center" wrapText="1"/>
    </xf>
    <xf numFmtId="0" fontId="16" fillId="12" borderId="202" xfId="0" applyFont="1" applyFill="1" applyBorder="1" applyAlignment="1">
      <alignment horizontal="left" vertical="center"/>
    </xf>
    <xf numFmtId="0" fontId="16" fillId="12" borderId="203" xfId="0" applyFont="1" applyFill="1" applyBorder="1" applyAlignment="1">
      <alignment horizontal="left" vertical="center"/>
    </xf>
    <xf numFmtId="0" fontId="16" fillId="12" borderId="204" xfId="0" applyFont="1" applyFill="1" applyBorder="1" applyAlignment="1">
      <alignment horizontal="left" vertical="center"/>
    </xf>
    <xf numFmtId="0" fontId="16" fillId="0" borderId="127" xfId="0" applyFont="1" applyFill="1" applyBorder="1" applyAlignment="1">
      <alignment horizontal="center" vertical="center"/>
    </xf>
    <xf numFmtId="0" fontId="16" fillId="0" borderId="128"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94" xfId="0" applyFont="1" applyFill="1" applyBorder="1" applyAlignment="1">
      <alignment horizontal="center" vertical="center"/>
    </xf>
    <xf numFmtId="0" fontId="16" fillId="0" borderId="16" xfId="0" applyFont="1" applyFill="1" applyBorder="1" applyAlignment="1">
      <alignment horizontal="center" vertical="center"/>
    </xf>
    <xf numFmtId="2" fontId="13" fillId="0" borderId="124"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169" fontId="13" fillId="0" borderId="130" xfId="2" applyNumberFormat="1" applyFont="1" applyFill="1" applyBorder="1" applyAlignment="1">
      <alignment horizontal="center" vertical="center"/>
    </xf>
    <xf numFmtId="169" fontId="13" fillId="0" borderId="93" xfId="2" applyNumberFormat="1" applyFont="1" applyFill="1" applyBorder="1" applyAlignment="1">
      <alignment horizontal="center" vertical="center"/>
    </xf>
    <xf numFmtId="169" fontId="13" fillId="0" borderId="131" xfId="2" applyNumberFormat="1" applyFont="1" applyFill="1" applyBorder="1" applyAlignment="1">
      <alignment horizontal="center" vertical="center"/>
    </xf>
    <xf numFmtId="169" fontId="13" fillId="0" borderId="138" xfId="2" applyNumberFormat="1" applyFont="1" applyFill="1" applyBorder="1" applyAlignment="1">
      <alignment horizontal="center" vertical="center"/>
    </xf>
    <xf numFmtId="169" fontId="13" fillId="0" borderId="3" xfId="2" applyNumberFormat="1" applyFont="1" applyFill="1" applyBorder="1" applyAlignment="1">
      <alignment horizontal="center" vertical="center"/>
    </xf>
    <xf numFmtId="0" fontId="13" fillId="0" borderId="136" xfId="0" applyFont="1" applyFill="1" applyBorder="1" applyAlignment="1">
      <alignment horizontal="center" vertical="center" wrapText="1"/>
    </xf>
    <xf numFmtId="0" fontId="13" fillId="0" borderId="137" xfId="0" applyFont="1" applyFill="1" applyBorder="1" applyAlignment="1">
      <alignment horizontal="center" vertical="center" wrapText="1"/>
    </xf>
    <xf numFmtId="164" fontId="17" fillId="0" borderId="35" xfId="0" applyNumberFormat="1" applyFont="1" applyBorder="1" applyAlignment="1" applyProtection="1">
      <alignment horizontal="center" vertical="center" wrapText="1"/>
    </xf>
    <xf numFmtId="164" fontId="16" fillId="0" borderId="1" xfId="0" applyNumberFormat="1" applyFont="1" applyBorder="1" applyAlignment="1" applyProtection="1">
      <alignment horizontal="center" vertical="center"/>
    </xf>
    <xf numFmtId="164" fontId="13" fillId="0" borderId="1" xfId="0" applyNumberFormat="1" applyFont="1" applyBorder="1" applyAlignment="1" applyProtection="1">
      <alignment horizontal="center" vertical="center"/>
    </xf>
    <xf numFmtId="9" fontId="16" fillId="0" borderId="1" xfId="3" applyFont="1" applyFill="1" applyBorder="1" applyAlignment="1" applyProtection="1">
      <alignment horizontal="center" vertical="center" wrapText="1"/>
    </xf>
    <xf numFmtId="168" fontId="0" fillId="4" borderId="173" xfId="0" applyNumberFormat="1" applyFill="1" applyBorder="1" applyAlignment="1" applyProtection="1">
      <alignment horizontal="center" vertical="center"/>
    </xf>
    <xf numFmtId="168" fontId="0" fillId="4" borderId="176" xfId="0" applyNumberFormat="1" applyFill="1" applyBorder="1" applyAlignment="1" applyProtection="1">
      <alignment horizontal="center" vertical="center"/>
    </xf>
    <xf numFmtId="168" fontId="0" fillId="4" borderId="169" xfId="0" applyNumberFormat="1" applyFill="1" applyBorder="1" applyAlignment="1" applyProtection="1">
      <alignment horizontal="center" vertical="center"/>
    </xf>
    <xf numFmtId="3" fontId="16" fillId="0" borderId="186" xfId="0" applyNumberFormat="1" applyFont="1" applyBorder="1" applyAlignment="1">
      <alignment horizontal="center" vertical="center" wrapText="1"/>
    </xf>
    <xf numFmtId="3" fontId="16" fillId="0" borderId="187" xfId="0" applyNumberFormat="1" applyFont="1" applyBorder="1" applyAlignment="1">
      <alignment horizontal="center" vertical="center" wrapText="1"/>
    </xf>
    <xf numFmtId="49" fontId="32" fillId="4" borderId="121" xfId="4" applyNumberFormat="1" applyFont="1" applyFill="1" applyBorder="1" applyAlignment="1" applyProtection="1">
      <alignment horizontal="center" vertical="center" wrapText="1"/>
    </xf>
    <xf numFmtId="49" fontId="32" fillId="4" borderId="191" xfId="4" applyNumberFormat="1" applyFont="1" applyFill="1" applyBorder="1" applyAlignment="1" applyProtection="1">
      <alignment horizontal="center" vertical="center" wrapText="1"/>
    </xf>
    <xf numFmtId="49" fontId="32" fillId="4" borderId="122" xfId="4" applyNumberFormat="1" applyFont="1" applyFill="1" applyBorder="1" applyAlignment="1" applyProtection="1">
      <alignment horizontal="center" vertical="center" wrapText="1"/>
    </xf>
    <xf numFmtId="0" fontId="16" fillId="0" borderId="227" xfId="0" applyNumberFormat="1" applyFont="1" applyBorder="1" applyAlignment="1" applyProtection="1">
      <alignment horizontal="center" vertical="center" wrapText="1"/>
    </xf>
    <xf numFmtId="0" fontId="16" fillId="0" borderId="228" xfId="0" applyNumberFormat="1" applyFont="1" applyBorder="1" applyAlignment="1" applyProtection="1">
      <alignment horizontal="center" vertical="center" wrapText="1"/>
    </xf>
    <xf numFmtId="9" fontId="40" fillId="3" borderId="92" xfId="0" applyNumberFormat="1" applyFont="1" applyFill="1" applyBorder="1" applyAlignment="1" applyProtection="1">
      <alignment horizontal="left" vertical="top" wrapText="1"/>
    </xf>
    <xf numFmtId="9" fontId="40" fillId="3" borderId="1" xfId="0" applyNumberFormat="1" applyFont="1" applyFill="1" applyBorder="1" applyAlignment="1" applyProtection="1">
      <alignment horizontal="left" vertical="top" wrapText="1"/>
    </xf>
    <xf numFmtId="0" fontId="40" fillId="3" borderId="92" xfId="0" applyNumberFormat="1" applyFont="1" applyFill="1" applyBorder="1" applyAlignment="1" applyProtection="1">
      <alignment horizontal="left" vertical="top" wrapText="1"/>
    </xf>
    <xf numFmtId="0" fontId="40" fillId="3" borderId="1" xfId="0" applyNumberFormat="1" applyFont="1" applyFill="1" applyBorder="1" applyAlignment="1" applyProtection="1">
      <alignment horizontal="left" vertical="top" wrapText="1"/>
    </xf>
    <xf numFmtId="10" fontId="42" fillId="3" borderId="92" xfId="0" applyNumberFormat="1" applyFont="1" applyFill="1" applyBorder="1" applyAlignment="1" applyProtection="1">
      <alignment horizontal="left" vertical="top" wrapText="1"/>
    </xf>
    <xf numFmtId="10" fontId="42" fillId="3" borderId="1" xfId="0" applyNumberFormat="1" applyFont="1" applyFill="1" applyBorder="1" applyAlignment="1" applyProtection="1">
      <alignment horizontal="left" vertical="top" wrapText="1"/>
    </xf>
    <xf numFmtId="0" fontId="42" fillId="3" borderId="92" xfId="0" applyNumberFormat="1" applyFont="1" applyFill="1" applyBorder="1" applyAlignment="1" applyProtection="1">
      <alignment horizontal="left" vertical="top" wrapText="1"/>
    </xf>
    <xf numFmtId="0" fontId="42" fillId="3" borderId="1" xfId="0" applyNumberFormat="1" applyFont="1" applyFill="1" applyBorder="1" applyAlignment="1" applyProtection="1">
      <alignment horizontal="left" vertical="top" wrapText="1"/>
    </xf>
    <xf numFmtId="49" fontId="40" fillId="3" borderId="199" xfId="0" applyNumberFormat="1" applyFont="1" applyFill="1" applyBorder="1" applyAlignment="1" applyProtection="1">
      <alignment horizontal="left" vertical="center" wrapText="1"/>
    </xf>
    <xf numFmtId="49" fontId="40" fillId="3" borderId="7" xfId="0" applyNumberFormat="1" applyFont="1" applyFill="1" applyBorder="1" applyAlignment="1" applyProtection="1">
      <alignment horizontal="left" vertical="center" wrapText="1"/>
    </xf>
    <xf numFmtId="49" fontId="40" fillId="3" borderId="92" xfId="0" applyNumberFormat="1" applyFont="1" applyFill="1" applyBorder="1" applyAlignment="1" applyProtection="1">
      <alignment horizontal="center" vertical="center" wrapText="1"/>
    </xf>
    <xf numFmtId="49" fontId="40" fillId="3" borderId="1" xfId="0" applyNumberFormat="1" applyFont="1" applyFill="1" applyBorder="1" applyAlignment="1" applyProtection="1">
      <alignment horizontal="center" vertical="center" wrapText="1"/>
    </xf>
    <xf numFmtId="9" fontId="40" fillId="3" borderId="92" xfId="0" applyNumberFormat="1" applyFont="1" applyFill="1" applyBorder="1" applyAlignment="1" applyProtection="1">
      <alignment horizontal="left" vertical="center" wrapText="1"/>
    </xf>
    <xf numFmtId="9" fontId="40" fillId="3" borderId="1" xfId="0" applyNumberFormat="1" applyFont="1" applyFill="1" applyBorder="1" applyAlignment="1" applyProtection="1">
      <alignment horizontal="left" vertical="center" wrapText="1"/>
    </xf>
    <xf numFmtId="49" fontId="40" fillId="3" borderId="92" xfId="0" applyNumberFormat="1" applyFont="1" applyFill="1" applyBorder="1" applyAlignment="1" applyProtection="1">
      <alignment horizontal="center" vertical="center"/>
    </xf>
    <xf numFmtId="49" fontId="40" fillId="3" borderId="1" xfId="0" applyNumberFormat="1" applyFont="1" applyFill="1" applyBorder="1" applyAlignment="1" applyProtection="1">
      <alignment horizontal="center" vertical="center"/>
    </xf>
    <xf numFmtId="49" fontId="42" fillId="3" borderId="210" xfId="0" applyNumberFormat="1" applyFont="1" applyFill="1" applyBorder="1" applyAlignment="1" applyProtection="1">
      <alignment horizontal="left" vertical="top" wrapText="1"/>
    </xf>
    <xf numFmtId="49" fontId="42" fillId="3" borderId="194" xfId="0" applyNumberFormat="1" applyFont="1" applyFill="1" applyBorder="1" applyAlignment="1" applyProtection="1">
      <alignment horizontal="left" vertical="top" wrapText="1"/>
    </xf>
    <xf numFmtId="49" fontId="40" fillId="3" borderId="194" xfId="0" applyNumberFormat="1" applyFont="1" applyFill="1" applyBorder="1" applyAlignment="1" applyProtection="1">
      <alignment horizontal="left" vertical="top" wrapText="1"/>
    </xf>
    <xf numFmtId="49" fontId="40" fillId="3" borderId="197" xfId="0" applyNumberFormat="1" applyFont="1" applyFill="1" applyBorder="1" applyAlignment="1" applyProtection="1">
      <alignment horizontal="left" vertical="top" wrapText="1"/>
    </xf>
    <xf numFmtId="49" fontId="40" fillId="3" borderId="105" xfId="0" applyNumberFormat="1" applyFont="1" applyFill="1" applyBorder="1" applyAlignment="1" applyProtection="1">
      <alignment horizontal="center" vertical="center"/>
    </xf>
    <xf numFmtId="49" fontId="20" fillId="6" borderId="139" xfId="0" applyNumberFormat="1" applyFont="1" applyFill="1" applyBorder="1" applyAlignment="1" applyProtection="1">
      <alignment horizontal="left" vertical="center" wrapText="1"/>
    </xf>
    <xf numFmtId="49" fontId="0" fillId="5" borderId="31" xfId="0" applyNumberFormat="1" applyFill="1" applyBorder="1" applyAlignment="1" applyProtection="1">
      <alignment horizontal="center" vertical="center" wrapText="1"/>
      <protection locked="0"/>
    </xf>
    <xf numFmtId="9" fontId="0" fillId="5" borderId="31" xfId="0" applyNumberFormat="1" applyFill="1" applyBorder="1" applyAlignment="1" applyProtection="1">
      <alignment horizontal="left" vertical="center" wrapText="1"/>
      <protection locked="0"/>
    </xf>
    <xf numFmtId="9" fontId="0" fillId="5" borderId="31" xfId="0" applyNumberFormat="1" applyFill="1" applyBorder="1" applyAlignment="1" applyProtection="1">
      <alignment horizontal="left" vertical="top" wrapText="1"/>
      <protection locked="0"/>
    </xf>
    <xf numFmtId="49" fontId="0" fillId="5" borderId="31" xfId="0" applyNumberFormat="1" applyFill="1" applyBorder="1" applyAlignment="1" applyProtection="1">
      <alignment horizontal="center" vertical="center"/>
      <protection locked="0"/>
    </xf>
    <xf numFmtId="0" fontId="0" fillId="5" borderId="192" xfId="0" applyNumberFormat="1" applyFill="1" applyBorder="1" applyAlignment="1" applyProtection="1">
      <alignment horizontal="left" vertical="top" wrapText="1"/>
      <protection locked="0"/>
    </xf>
    <xf numFmtId="0" fontId="0" fillId="5" borderId="18" xfId="0" applyNumberFormat="1" applyFill="1" applyBorder="1" applyAlignment="1" applyProtection="1">
      <alignment horizontal="left" vertical="top" wrapText="1"/>
      <protection locked="0"/>
    </xf>
    <xf numFmtId="0" fontId="0" fillId="5" borderId="31" xfId="0" applyNumberFormat="1" applyFill="1" applyBorder="1" applyAlignment="1" applyProtection="1">
      <alignment horizontal="left" vertical="top" wrapText="1"/>
      <protection locked="0"/>
    </xf>
    <xf numFmtId="10" fontId="15" fillId="5" borderId="31" xfId="0" applyNumberFormat="1" applyFont="1" applyFill="1" applyBorder="1" applyAlignment="1" applyProtection="1">
      <alignment horizontal="left" vertical="top" wrapText="1"/>
      <protection locked="0"/>
    </xf>
    <xf numFmtId="0" fontId="15" fillId="5" borderId="31" xfId="0" applyNumberFormat="1" applyFont="1" applyFill="1" applyBorder="1" applyAlignment="1" applyProtection="1">
      <alignment horizontal="left" vertical="top" wrapText="1"/>
      <protection locked="0"/>
    </xf>
    <xf numFmtId="49" fontId="0" fillId="5" borderId="25" xfId="0" applyNumberFormat="1" applyFill="1" applyBorder="1" applyAlignment="1" applyProtection="1">
      <alignment horizontal="left" vertical="top" wrapText="1"/>
      <protection locked="0"/>
    </xf>
    <xf numFmtId="49" fontId="40" fillId="3" borderId="196" xfId="0" applyNumberFormat="1" applyFont="1" applyFill="1" applyBorder="1" applyAlignment="1" applyProtection="1">
      <alignment horizontal="left" vertical="center" wrapText="1"/>
    </xf>
    <xf numFmtId="49" fontId="40" fillId="3" borderId="105" xfId="0" applyNumberFormat="1" applyFont="1" applyFill="1" applyBorder="1" applyAlignment="1" applyProtection="1">
      <alignment horizontal="center" vertical="center" wrapText="1"/>
    </xf>
    <xf numFmtId="9" fontId="40" fillId="3" borderId="105" xfId="0" applyNumberFormat="1" applyFont="1" applyFill="1" applyBorder="1" applyAlignment="1" applyProtection="1">
      <alignment horizontal="left" vertical="center" wrapText="1"/>
    </xf>
    <xf numFmtId="9" fontId="40" fillId="3" borderId="105" xfId="0" applyNumberFormat="1" applyFont="1" applyFill="1" applyBorder="1" applyAlignment="1" applyProtection="1">
      <alignment horizontal="left" vertical="top" wrapText="1"/>
    </xf>
    <xf numFmtId="0" fontId="40" fillId="3" borderId="105" xfId="0" applyNumberFormat="1" applyFont="1" applyFill="1" applyBorder="1" applyAlignment="1" applyProtection="1">
      <alignment horizontal="left" vertical="top" wrapText="1"/>
    </xf>
    <xf numFmtId="10" fontId="42" fillId="3" borderId="105" xfId="0" applyNumberFormat="1" applyFont="1" applyFill="1" applyBorder="1" applyAlignment="1" applyProtection="1">
      <alignment horizontal="left" vertical="top" wrapText="1"/>
    </xf>
    <xf numFmtId="0" fontId="42" fillId="3" borderId="105" xfId="0" applyNumberFormat="1" applyFont="1" applyFill="1" applyBorder="1" applyAlignment="1" applyProtection="1">
      <alignment horizontal="left" vertical="top" wrapText="1"/>
    </xf>
    <xf numFmtId="0" fontId="0" fillId="0" borderId="16" xfId="0" applyNumberFormat="1" applyFill="1" applyBorder="1" applyAlignment="1" applyProtection="1">
      <alignment horizontal="left" vertical="top" wrapText="1"/>
    </xf>
    <xf numFmtId="0" fontId="0" fillId="0" borderId="8" xfId="0" applyNumberFormat="1" applyFill="1" applyBorder="1" applyAlignment="1" applyProtection="1">
      <alignment horizontal="left" vertical="top" wrapText="1"/>
    </xf>
    <xf numFmtId="10" fontId="15" fillId="0" borderId="16" xfId="0" applyNumberFormat="1" applyFont="1" applyFill="1" applyBorder="1" applyAlignment="1" applyProtection="1">
      <alignment horizontal="left" vertical="top" wrapText="1"/>
    </xf>
    <xf numFmtId="10" fontId="15" fillId="0" borderId="8" xfId="0" applyNumberFormat="1" applyFont="1" applyFill="1" applyBorder="1" applyAlignment="1" applyProtection="1">
      <alignment horizontal="left" vertical="top" wrapText="1"/>
    </xf>
    <xf numFmtId="0" fontId="15" fillId="0" borderId="16" xfId="0" applyNumberFormat="1" applyFont="1" applyFill="1" applyBorder="1" applyAlignment="1" applyProtection="1">
      <alignment horizontal="left" vertical="top" wrapText="1"/>
    </xf>
    <xf numFmtId="0" fontId="15" fillId="0" borderId="8" xfId="0" applyNumberFormat="1" applyFont="1" applyFill="1" applyBorder="1" applyAlignment="1" applyProtection="1">
      <alignment horizontal="left" vertical="top" wrapText="1"/>
    </xf>
    <xf numFmtId="49" fontId="0" fillId="0" borderId="16" xfId="0" applyNumberFormat="1" applyFill="1" applyBorder="1" applyAlignment="1" applyProtection="1">
      <alignment horizontal="left" vertical="top" wrapText="1"/>
    </xf>
    <xf numFmtId="49" fontId="0" fillId="0" borderId="8" xfId="0" applyNumberFormat="1" applyFill="1" applyBorder="1" applyAlignment="1" applyProtection="1">
      <alignment horizontal="left" vertical="top" wrapText="1"/>
    </xf>
    <xf numFmtId="49" fontId="0" fillId="0" borderId="16" xfId="0" applyNumberFormat="1" applyFill="1" applyBorder="1" applyAlignment="1" applyProtection="1">
      <alignment horizontal="left" vertical="center" wrapText="1"/>
    </xf>
    <xf numFmtId="49" fontId="0" fillId="0" borderId="8" xfId="0" applyNumberFormat="1" applyFill="1" applyBorder="1" applyAlignment="1" applyProtection="1">
      <alignment horizontal="left" vertical="center" wrapText="1"/>
    </xf>
    <xf numFmtId="49" fontId="0" fillId="0" borderId="16" xfId="0" applyNumberFormat="1" applyFill="1" applyBorder="1" applyAlignment="1" applyProtection="1">
      <alignment horizontal="center" vertical="center" wrapText="1"/>
    </xf>
    <xf numFmtId="49" fontId="0" fillId="0" borderId="8" xfId="0" applyNumberFormat="1" applyFill="1" applyBorder="1" applyAlignment="1" applyProtection="1">
      <alignment horizontal="center" vertical="center" wrapText="1"/>
    </xf>
    <xf numFmtId="9" fontId="0" fillId="0" borderId="16" xfId="0" applyNumberFormat="1" applyFill="1" applyBorder="1" applyAlignment="1" applyProtection="1">
      <alignment horizontal="left" vertical="center" wrapText="1"/>
    </xf>
    <xf numFmtId="9" fontId="0" fillId="0" borderId="8" xfId="0" applyNumberFormat="1" applyFill="1" applyBorder="1" applyAlignment="1" applyProtection="1">
      <alignment horizontal="left" vertical="center" wrapText="1"/>
    </xf>
    <xf numFmtId="9" fontId="0" fillId="0" borderId="16" xfId="0" applyNumberFormat="1" applyFill="1" applyBorder="1" applyAlignment="1" applyProtection="1">
      <alignment horizontal="left" vertical="top" wrapText="1"/>
    </xf>
    <xf numFmtId="9" fontId="0" fillId="0" borderId="8" xfId="0" applyNumberFormat="1" applyFill="1" applyBorder="1" applyAlignment="1" applyProtection="1">
      <alignment horizontal="left" vertical="top" wrapText="1"/>
    </xf>
    <xf numFmtId="49" fontId="0" fillId="0" borderId="16" xfId="0" applyNumberFormat="1" applyFill="1" applyBorder="1" applyAlignment="1" applyProtection="1">
      <alignment horizontal="center" vertical="center"/>
    </xf>
    <xf numFmtId="49" fontId="0" fillId="0" borderId="8" xfId="0" applyNumberFormat="1" applyFill="1" applyBorder="1" applyAlignment="1" applyProtection="1">
      <alignment horizontal="center" vertical="center"/>
    </xf>
    <xf numFmtId="0" fontId="0" fillId="0" borderId="2" xfId="0" applyNumberFormat="1" applyFill="1" applyBorder="1" applyAlignment="1" applyProtection="1">
      <alignment horizontal="left" vertical="top" wrapText="1"/>
    </xf>
    <xf numFmtId="0" fontId="0" fillId="0" borderId="15" xfId="0" applyNumberFormat="1" applyFill="1" applyBorder="1" applyAlignment="1" applyProtection="1">
      <alignment horizontal="left" vertical="top" wrapText="1"/>
    </xf>
    <xf numFmtId="0" fontId="0" fillId="0" borderId="11" xfId="0" applyNumberFormat="1" applyFill="1" applyBorder="1" applyAlignment="1" applyProtection="1">
      <alignment horizontal="left" vertical="top" wrapText="1"/>
    </xf>
    <xf numFmtId="0" fontId="0" fillId="0" borderId="40" xfId="0" applyNumberFormat="1" applyFill="1" applyBorder="1" applyAlignment="1" applyProtection="1">
      <alignment horizontal="left" vertical="top" wrapText="1"/>
    </xf>
    <xf numFmtId="49" fontId="0" fillId="0" borderId="34" xfId="0" applyNumberFormat="1" applyFill="1" applyBorder="1" applyAlignment="1" applyProtection="1">
      <alignment horizontal="center" vertical="center"/>
    </xf>
    <xf numFmtId="49" fontId="0" fillId="0" borderId="188" xfId="0" applyNumberFormat="1" applyFill="1" applyBorder="1" applyAlignment="1" applyProtection="1">
      <alignment horizontal="left" vertical="top" wrapText="1"/>
    </xf>
    <xf numFmtId="0" fontId="0" fillId="0" borderId="188" xfId="0" applyNumberFormat="1" applyFill="1" applyBorder="1" applyAlignment="1" applyProtection="1">
      <alignment horizontal="left" vertical="top" wrapText="1"/>
    </xf>
    <xf numFmtId="10" fontId="15" fillId="0" borderId="188" xfId="0" applyNumberFormat="1" applyFont="1" applyFill="1" applyBorder="1" applyAlignment="1" applyProtection="1">
      <alignment horizontal="left" vertical="top" wrapText="1"/>
    </xf>
    <xf numFmtId="0" fontId="15" fillId="0" borderId="188" xfId="0" applyNumberFormat="1" applyFont="1" applyFill="1" applyBorder="1" applyAlignment="1" applyProtection="1">
      <alignment horizontal="left" vertical="top" wrapText="1"/>
    </xf>
    <xf numFmtId="49" fontId="0" fillId="0" borderId="188" xfId="0" applyNumberFormat="1" applyFill="1" applyBorder="1" applyAlignment="1" applyProtection="1">
      <alignment horizontal="left" vertical="center" wrapText="1"/>
    </xf>
    <xf numFmtId="49" fontId="0" fillId="0" borderId="188" xfId="0" applyNumberFormat="1" applyFill="1" applyBorder="1" applyAlignment="1" applyProtection="1">
      <alignment horizontal="center" vertical="center" wrapText="1"/>
    </xf>
    <xf numFmtId="9" fontId="0" fillId="0" borderId="188" xfId="0" applyNumberFormat="1" applyFill="1" applyBorder="1" applyAlignment="1" applyProtection="1">
      <alignment horizontal="left" vertical="center" wrapText="1"/>
    </xf>
    <xf numFmtId="9" fontId="0" fillId="0" borderId="188" xfId="0" applyNumberFormat="1" applyFill="1" applyBorder="1" applyAlignment="1" applyProtection="1">
      <alignment horizontal="left" vertical="top" wrapText="1"/>
    </xf>
    <xf numFmtId="49" fontId="0" fillId="0" borderId="188" xfId="0" applyNumberFormat="1" applyFill="1" applyBorder="1" applyAlignment="1" applyProtection="1">
      <alignment horizontal="center" vertical="center"/>
    </xf>
    <xf numFmtId="0" fontId="0" fillId="0" borderId="184" xfId="0" applyNumberFormat="1" applyFill="1" applyBorder="1" applyAlignment="1" applyProtection="1">
      <alignment horizontal="left" vertical="top" wrapText="1"/>
    </xf>
    <xf numFmtId="0" fontId="0" fillId="0" borderId="189" xfId="0" applyNumberFormat="1" applyFill="1" applyBorder="1" applyAlignment="1" applyProtection="1">
      <alignment horizontal="left" vertical="top" wrapText="1"/>
    </xf>
    <xf numFmtId="49" fontId="33" fillId="4" borderId="121" xfId="4" applyNumberFormat="1" applyFont="1" applyFill="1" applyBorder="1" applyAlignment="1" applyProtection="1">
      <alignment horizontal="center" vertical="center"/>
    </xf>
    <xf numFmtId="49" fontId="33" fillId="4" borderId="191" xfId="4" applyNumberFormat="1" applyFont="1" applyFill="1" applyBorder="1" applyAlignment="1" applyProtection="1">
      <alignment horizontal="center" vertical="center"/>
    </xf>
    <xf numFmtId="49" fontId="33" fillId="4" borderId="122" xfId="4" applyNumberFormat="1" applyFont="1" applyFill="1" applyBorder="1" applyAlignment="1" applyProtection="1">
      <alignment horizontal="center" vertical="center"/>
    </xf>
    <xf numFmtId="1" fontId="16" fillId="0" borderId="35" xfId="0" applyNumberFormat="1" applyFont="1" applyFill="1" applyBorder="1" applyAlignment="1" applyProtection="1">
      <alignment horizontal="center" vertical="center" wrapText="1"/>
    </xf>
    <xf numFmtId="1" fontId="13" fillId="6" borderId="1" xfId="0" applyNumberFormat="1" applyFont="1" applyFill="1" applyBorder="1" applyAlignment="1" applyProtection="1">
      <alignment horizontal="center" vertical="center" wrapText="1"/>
    </xf>
    <xf numFmtId="1" fontId="16" fillId="0" borderId="127" xfId="0" applyNumberFormat="1" applyFont="1" applyFill="1" applyBorder="1" applyAlignment="1" applyProtection="1">
      <alignment horizontal="right" vertical="center" wrapText="1"/>
    </xf>
    <xf numFmtId="1" fontId="16" fillId="0" borderId="94" xfId="0" applyNumberFormat="1" applyFont="1" applyFill="1" applyBorder="1" applyAlignment="1" applyProtection="1">
      <alignment horizontal="right" vertical="center" wrapText="1"/>
    </xf>
    <xf numFmtId="170" fontId="17" fillId="0" borderId="34" xfId="0" applyNumberFormat="1" applyFont="1" applyFill="1" applyBorder="1" applyAlignment="1" applyProtection="1">
      <alignment horizontal="right" vertical="center" wrapText="1"/>
    </xf>
    <xf numFmtId="170" fontId="17" fillId="0" borderId="1" xfId="0" applyNumberFormat="1" applyFont="1" applyFill="1" applyBorder="1" applyAlignment="1" applyProtection="1">
      <alignment horizontal="right" vertical="center" wrapText="1"/>
    </xf>
    <xf numFmtId="49" fontId="29" fillId="4" borderId="121" xfId="4" applyNumberFormat="1" applyFill="1" applyBorder="1" applyAlignment="1" applyProtection="1">
      <alignment horizontal="left" vertical="center"/>
    </xf>
    <xf numFmtId="49" fontId="29" fillId="4" borderId="191" xfId="4" applyNumberFormat="1" applyFill="1" applyBorder="1" applyAlignment="1" applyProtection="1">
      <alignment horizontal="left" vertical="center"/>
    </xf>
    <xf numFmtId="49" fontId="29" fillId="4" borderId="122" xfId="4" applyNumberFormat="1" applyFill="1" applyBorder="1" applyAlignment="1" applyProtection="1">
      <alignment horizontal="left" vertical="center"/>
    </xf>
    <xf numFmtId="1" fontId="13" fillId="6" borderId="69" xfId="0" applyNumberFormat="1" applyFont="1" applyFill="1" applyBorder="1" applyAlignment="1" applyProtection="1">
      <alignment horizontal="center" vertical="center" wrapText="1"/>
    </xf>
    <xf numFmtId="1" fontId="13" fillId="6" borderId="68" xfId="0" applyNumberFormat="1" applyFont="1" applyFill="1" applyBorder="1" applyAlignment="1" applyProtection="1">
      <alignment horizontal="center" vertical="center" wrapText="1"/>
    </xf>
    <xf numFmtId="1" fontId="29" fillId="4" borderId="123" xfId="4" applyNumberFormat="1" applyFill="1" applyBorder="1" applyAlignment="1" applyProtection="1">
      <alignment horizontal="center" vertical="top" wrapText="1"/>
    </xf>
    <xf numFmtId="1" fontId="29" fillId="4" borderId="191" xfId="4" applyNumberFormat="1" applyFill="1" applyBorder="1" applyAlignment="1" applyProtection="1">
      <alignment horizontal="center" vertical="top" wrapText="1"/>
    </xf>
    <xf numFmtId="1" fontId="29" fillId="4" borderId="122" xfId="4" applyNumberFormat="1" applyFill="1" applyBorder="1" applyAlignment="1" applyProtection="1">
      <alignment horizontal="center" vertical="top" wrapText="1"/>
    </xf>
    <xf numFmtId="164" fontId="17" fillId="0" borderId="105" xfId="0" applyNumberFormat="1" applyFont="1" applyBorder="1" applyAlignment="1" applyProtection="1">
      <alignment horizontal="left" vertical="top"/>
    </xf>
    <xf numFmtId="49" fontId="0" fillId="0" borderId="105" xfId="0" applyNumberFormat="1" applyFill="1" applyBorder="1" applyAlignment="1" applyProtection="1">
      <alignment horizontal="center" vertical="top" wrapText="1"/>
    </xf>
    <xf numFmtId="49" fontId="0" fillId="0" borderId="197" xfId="0" applyNumberFormat="1" applyFill="1" applyBorder="1" applyAlignment="1" applyProtection="1">
      <alignment horizontal="center" vertical="top" wrapText="1"/>
    </xf>
    <xf numFmtId="0" fontId="24" fillId="6" borderId="80" xfId="0" applyFont="1" applyFill="1" applyBorder="1" applyAlignment="1" applyProtection="1">
      <alignment horizontal="right" vertical="top"/>
    </xf>
    <xf numFmtId="0" fontId="24" fillId="6" borderId="82" xfId="0" applyFont="1" applyFill="1" applyBorder="1" applyAlignment="1" applyProtection="1">
      <alignment horizontal="right" vertical="top"/>
    </xf>
    <xf numFmtId="0" fontId="24" fillId="6" borderId="83" xfId="0" applyFont="1" applyFill="1" applyBorder="1" applyAlignment="1" applyProtection="1">
      <alignment horizontal="right" vertical="top"/>
    </xf>
    <xf numFmtId="0" fontId="32" fillId="4" borderId="123" xfId="4" applyFont="1" applyFill="1" applyBorder="1" applyAlignment="1" applyProtection="1">
      <alignment horizontal="center" vertical="top"/>
    </xf>
    <xf numFmtId="0" fontId="32" fillId="4" borderId="5" xfId="4" applyFont="1" applyFill="1" applyBorder="1" applyAlignment="1" applyProtection="1">
      <alignment horizontal="center" vertical="top"/>
    </xf>
    <xf numFmtId="0" fontId="32" fillId="4" borderId="191" xfId="4" applyFont="1" applyFill="1" applyBorder="1" applyAlignment="1" applyProtection="1">
      <alignment horizontal="center" vertical="top"/>
    </xf>
    <xf numFmtId="0" fontId="32" fillId="4" borderId="122" xfId="4" applyFont="1" applyFill="1" applyBorder="1" applyAlignment="1" applyProtection="1">
      <alignment horizontal="center" vertical="top"/>
    </xf>
    <xf numFmtId="14" fontId="13" fillId="6" borderId="51" xfId="0" applyNumberFormat="1" applyFont="1" applyFill="1" applyBorder="1" applyAlignment="1" applyProtection="1">
      <alignment horizontal="left"/>
    </xf>
    <xf numFmtId="14" fontId="13" fillId="6" borderId="37" xfId="0" applyNumberFormat="1" applyFont="1" applyFill="1" applyBorder="1" applyAlignment="1" applyProtection="1">
      <alignment horizontal="left"/>
    </xf>
    <xf numFmtId="14" fontId="13" fillId="6" borderId="147" xfId="0" applyNumberFormat="1" applyFont="1" applyFill="1" applyBorder="1" applyAlignment="1" applyProtection="1">
      <alignment horizontal="left"/>
    </xf>
    <xf numFmtId="14" fontId="13" fillId="6" borderId="145" xfId="0" applyNumberFormat="1" applyFont="1" applyFill="1" applyBorder="1" applyAlignment="1" applyProtection="1">
      <alignment horizontal="left"/>
    </xf>
    <xf numFmtId="0" fontId="32" fillId="4" borderId="123" xfId="4" applyFont="1" applyFill="1" applyBorder="1" applyAlignment="1" applyProtection="1">
      <alignment horizontal="center" vertical="center"/>
    </xf>
    <xf numFmtId="0" fontId="32" fillId="4" borderId="5" xfId="4" applyFont="1" applyFill="1" applyBorder="1" applyAlignment="1" applyProtection="1">
      <alignment horizontal="center" vertical="center"/>
    </xf>
    <xf numFmtId="0" fontId="32" fillId="4" borderId="191" xfId="4" applyFont="1" applyFill="1" applyBorder="1" applyAlignment="1" applyProtection="1">
      <alignment horizontal="center" vertical="center"/>
    </xf>
    <xf numFmtId="0" fontId="31" fillId="4" borderId="123" xfId="4" applyFont="1" applyFill="1" applyBorder="1" applyAlignment="1" applyProtection="1">
      <alignment horizontal="center" vertical="center"/>
    </xf>
    <xf numFmtId="0" fontId="31" fillId="4" borderId="5" xfId="4" applyFont="1" applyFill="1" applyBorder="1" applyAlignment="1" applyProtection="1">
      <alignment horizontal="center" vertical="center"/>
    </xf>
    <xf numFmtId="0" fontId="31" fillId="4" borderId="191" xfId="4" applyFont="1" applyFill="1" applyBorder="1" applyAlignment="1" applyProtection="1">
      <alignment horizontal="center" vertical="center"/>
    </xf>
    <xf numFmtId="0" fontId="31" fillId="4" borderId="122" xfId="4" applyFont="1" applyFill="1" applyBorder="1" applyAlignment="1" applyProtection="1">
      <alignment horizontal="center" vertical="center"/>
    </xf>
    <xf numFmtId="0" fontId="13" fillId="4" borderId="51" xfId="0" applyFont="1" applyFill="1" applyBorder="1" applyAlignment="1" applyProtection="1">
      <alignment horizontal="left" vertical="center"/>
    </xf>
    <xf numFmtId="0" fontId="13" fillId="4" borderId="37" xfId="0" applyFont="1" applyFill="1" applyBorder="1" applyAlignment="1" applyProtection="1">
      <alignment horizontal="left" vertical="center"/>
    </xf>
    <xf numFmtId="14" fontId="13" fillId="4" borderId="147" xfId="0" applyNumberFormat="1" applyFont="1" applyFill="1" applyBorder="1" applyAlignment="1" applyProtection="1">
      <alignment horizontal="left" vertical="center"/>
    </xf>
    <xf numFmtId="14" fontId="13" fillId="4" borderId="145" xfId="0" applyNumberFormat="1" applyFont="1" applyFill="1" applyBorder="1" applyAlignment="1" applyProtection="1">
      <alignment horizontal="left" vertical="center"/>
    </xf>
    <xf numFmtId="0" fontId="13" fillId="4" borderId="51" xfId="0" applyFont="1" applyFill="1" applyBorder="1" applyAlignment="1" applyProtection="1">
      <alignment horizontal="left" vertical="top"/>
    </xf>
    <xf numFmtId="0" fontId="13" fillId="4" borderId="37" xfId="0" applyFont="1" applyFill="1" applyBorder="1" applyAlignment="1" applyProtection="1">
      <alignment horizontal="left" vertical="top"/>
    </xf>
    <xf numFmtId="14" fontId="13" fillId="4" borderId="26" xfId="0" applyNumberFormat="1" applyFont="1" applyFill="1" applyBorder="1" applyAlignment="1" applyProtection="1">
      <alignment horizontal="left" vertical="top"/>
    </xf>
    <xf numFmtId="14" fontId="13" fillId="4" borderId="32" xfId="0" applyNumberFormat="1" applyFont="1" applyFill="1" applyBorder="1" applyAlignment="1" applyProtection="1">
      <alignment horizontal="left" vertical="top"/>
    </xf>
    <xf numFmtId="0" fontId="33" fillId="4" borderId="248" xfId="4" applyFont="1" applyFill="1" applyBorder="1" applyAlignment="1" applyProtection="1">
      <alignment horizontal="center" vertical="top"/>
      <protection locked="0"/>
    </xf>
    <xf numFmtId="0" fontId="33" fillId="4" borderId="233" xfId="4" applyFont="1" applyFill="1" applyBorder="1" applyAlignment="1" applyProtection="1">
      <alignment horizontal="center" vertical="top"/>
      <protection locked="0"/>
    </xf>
    <xf numFmtId="0" fontId="33" fillId="4" borderId="249" xfId="4" applyFont="1" applyFill="1" applyBorder="1" applyAlignment="1" applyProtection="1">
      <alignment horizontal="center" vertical="top"/>
      <protection locked="0"/>
    </xf>
    <xf numFmtId="49" fontId="34" fillId="4" borderId="191" xfId="4" applyNumberFormat="1" applyFont="1" applyFill="1" applyBorder="1" applyAlignment="1" applyProtection="1">
      <alignment horizontal="center" vertical="top"/>
    </xf>
    <xf numFmtId="49" fontId="34" fillId="4" borderId="243" xfId="4" applyNumberFormat="1" applyFont="1" applyFill="1" applyBorder="1" applyAlignment="1" applyProtection="1">
      <alignment horizontal="center" vertical="top"/>
    </xf>
    <xf numFmtId="0" fontId="27" fillId="4" borderId="80" xfId="0" applyFont="1" applyFill="1" applyBorder="1" applyAlignment="1" applyProtection="1">
      <alignment horizontal="center" vertical="top"/>
    </xf>
    <xf numFmtId="0" fontId="27" fillId="4" borderId="13" xfId="0" applyFont="1" applyFill="1" applyBorder="1" applyAlignment="1" applyProtection="1">
      <alignment horizontal="center" vertical="top"/>
    </xf>
    <xf numFmtId="0" fontId="17" fillId="0" borderId="51" xfId="0" applyFont="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37" xfId="0" applyFont="1" applyBorder="1" applyAlignment="1" applyProtection="1">
      <alignment horizontal="center" vertical="center"/>
    </xf>
    <xf numFmtId="0" fontId="17" fillId="0" borderId="147" xfId="0" applyFont="1" applyBorder="1" applyAlignment="1" applyProtection="1">
      <alignment horizontal="center" vertical="center"/>
    </xf>
    <xf numFmtId="0" fontId="17" fillId="0" borderId="144" xfId="0" applyFont="1" applyBorder="1" applyAlignment="1" applyProtection="1">
      <alignment horizontal="center" vertical="center"/>
    </xf>
    <xf numFmtId="0" fontId="17" fillId="0" borderId="145" xfId="0" applyFont="1" applyBorder="1" applyAlignment="1" applyProtection="1">
      <alignment horizontal="center" vertical="center"/>
    </xf>
    <xf numFmtId="49" fontId="31" fillId="0" borderId="38" xfId="4" applyNumberFormat="1" applyFont="1" applyFill="1" applyBorder="1" applyAlignment="1" applyProtection="1">
      <alignment horizontal="center" vertical="center" wrapText="1"/>
      <protection locked="0"/>
    </xf>
    <xf numFmtId="49" fontId="31" fillId="0" borderId="35" xfId="4" applyNumberFormat="1" applyFont="1" applyFill="1" applyBorder="1" applyAlignment="1" applyProtection="1">
      <alignment horizontal="center" vertical="center" wrapText="1"/>
      <protection locked="0"/>
    </xf>
    <xf numFmtId="49" fontId="31" fillId="0" borderId="116" xfId="4" applyNumberFormat="1"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xf>
    <xf numFmtId="0" fontId="33" fillId="4" borderId="202" xfId="4" applyFont="1" applyFill="1" applyBorder="1" applyAlignment="1" applyProtection="1">
      <alignment horizontal="center" vertical="top" wrapText="1"/>
    </xf>
    <xf numFmtId="0" fontId="33" fillId="4" borderId="203" xfId="4" applyFont="1" applyFill="1" applyBorder="1" applyAlignment="1" applyProtection="1">
      <alignment horizontal="center" vertical="top" wrapText="1"/>
    </xf>
    <xf numFmtId="0" fontId="33" fillId="4" borderId="204" xfId="4" applyFont="1" applyFill="1" applyBorder="1" applyAlignment="1" applyProtection="1">
      <alignment horizontal="center" vertical="top" wrapText="1"/>
    </xf>
  </cellXfs>
  <cellStyles count="5">
    <cellStyle name="Comma" xfId="1" builtinId="3"/>
    <cellStyle name="Currency" xfId="2" builtinId="4"/>
    <cellStyle name="Hyperlink" xfId="4" builtinId="8"/>
    <cellStyle name="Normal" xfId="0" builtinId="0"/>
    <cellStyle name="Percent" xfId="3" builtinId="5"/>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http://accd.vermont.gov/sites/accdnew/files/documents/DED/TIFAdoptedRule05062015.pdf"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10</xdr:col>
      <xdr:colOff>457200</xdr:colOff>
      <xdr:row>9</xdr:row>
      <xdr:rowOff>10886</xdr:rowOff>
    </xdr:from>
    <xdr:ext cx="1175658" cy="185057"/>
    <xdr:sp macro="" textlink="">
      <xdr:nvSpPr>
        <xdr:cNvPr id="2" name="TextBox 1">
          <a:hlinkClick xmlns:r="http://schemas.openxmlformats.org/officeDocument/2006/relationships" r:id="rId1"/>
          <a:extLst>
            <a:ext uri="{FF2B5EF4-FFF2-40B4-BE49-F238E27FC236}">
              <a16:creationId xmlns:a16="http://schemas.microsoft.com/office/drawing/2014/main" id="{9721463F-1C5B-4EA0-AEC7-08B37F2B9CA1}"/>
            </a:ext>
          </a:extLst>
        </xdr:cNvPr>
        <xdr:cNvSpPr txBox="1"/>
      </xdr:nvSpPr>
      <xdr:spPr>
        <a:xfrm>
          <a:off x="6193971" y="1807029"/>
          <a:ext cx="1175658" cy="185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en-US" sz="1100"/>
        </a:p>
      </xdr:txBody>
    </xdr:sp>
    <xdr:clientData/>
  </xdr:oneCellAnchor>
  <xdr:oneCellAnchor>
    <xdr:from>
      <xdr:col>1</xdr:col>
      <xdr:colOff>342900</xdr:colOff>
      <xdr:row>135</xdr:row>
      <xdr:rowOff>114300</xdr:rowOff>
    </xdr:from>
    <xdr:ext cx="184731" cy="264560"/>
    <xdr:sp macro="" textlink="">
      <xdr:nvSpPr>
        <xdr:cNvPr id="3" name="TextBox 2">
          <a:extLst>
            <a:ext uri="{FF2B5EF4-FFF2-40B4-BE49-F238E27FC236}">
              <a16:creationId xmlns:a16="http://schemas.microsoft.com/office/drawing/2014/main" id="{3CF7732B-8B89-4521-8880-40EC5477B3A6}"/>
            </a:ext>
          </a:extLst>
        </xdr:cNvPr>
        <xdr:cNvSpPr txBox="1"/>
      </xdr:nvSpPr>
      <xdr:spPr>
        <a:xfrm>
          <a:off x="2228850" y="3345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0</xdr:rowOff>
    </xdr:from>
    <xdr:ext cx="4861560" cy="1836420"/>
    <xdr:sp macro="" textlink="">
      <xdr:nvSpPr>
        <xdr:cNvPr id="2" name="TextBox 1">
          <a:extLst>
            <a:ext uri="{FF2B5EF4-FFF2-40B4-BE49-F238E27FC236}">
              <a16:creationId xmlns:a16="http://schemas.microsoft.com/office/drawing/2014/main" id="{4C2084DF-9116-4F48-A784-98EF82758359}"/>
            </a:ext>
          </a:extLst>
        </xdr:cNvPr>
        <xdr:cNvSpPr txBox="1"/>
      </xdr:nvSpPr>
      <xdr:spPr>
        <a:xfrm>
          <a:off x="1165860" y="1196340"/>
          <a:ext cx="4861560" cy="1836420"/>
        </a:xfrm>
        <a:prstGeom prst="rect">
          <a:avLst/>
        </a:prstGeom>
        <a:solidFill>
          <a:schemeClr val="accent1">
            <a:lumMod val="20000"/>
            <a:lumOff val="80000"/>
          </a:schemeClr>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r>
            <a:rPr lang="en-US" sz="1200" u="sng"/>
            <a:t>X________________________________________________________</a:t>
          </a:r>
        </a:p>
        <a:p>
          <a:endParaRPr lang="en-US" sz="1200" u="sng"/>
        </a:p>
        <a:p>
          <a:r>
            <a:rPr lang="en-US" sz="1200" u="none"/>
            <a:t>Print</a:t>
          </a:r>
          <a:r>
            <a:rPr lang="en-US" sz="1200" u="none" baseline="0"/>
            <a:t> Name:_______________________________________________</a:t>
          </a:r>
        </a:p>
        <a:p>
          <a:endParaRPr lang="en-US" sz="1200" u="none" baseline="0"/>
        </a:p>
        <a:p>
          <a:r>
            <a:rPr lang="en-US" sz="1200" u="none" baseline="0"/>
            <a:t>Title:_____________________________________________________</a:t>
          </a:r>
        </a:p>
        <a:p>
          <a:endParaRPr lang="en-US" sz="1200" u="none"/>
        </a:p>
        <a:p>
          <a:r>
            <a:rPr lang="en-US" sz="1200" u="none"/>
            <a:t>Date Signed:_______________________________________________</a:t>
          </a:r>
        </a:p>
      </xdr:txBody>
    </xdr:sp>
    <xdr:clientData/>
  </xdr:oneCellAnchor>
  <xdr:oneCellAnchor>
    <xdr:from>
      <xdr:col>7</xdr:col>
      <xdr:colOff>0</xdr:colOff>
      <xdr:row>7</xdr:row>
      <xdr:rowOff>0</xdr:rowOff>
    </xdr:from>
    <xdr:ext cx="4861560" cy="1836420"/>
    <xdr:sp macro="" textlink="">
      <xdr:nvSpPr>
        <xdr:cNvPr id="4" name="TextBox 3">
          <a:extLst>
            <a:ext uri="{FF2B5EF4-FFF2-40B4-BE49-F238E27FC236}">
              <a16:creationId xmlns:a16="http://schemas.microsoft.com/office/drawing/2014/main" id="{D045FE1B-B883-4CAD-8CB9-3D23B42A5700}"/>
            </a:ext>
          </a:extLst>
        </xdr:cNvPr>
        <xdr:cNvSpPr txBox="1"/>
      </xdr:nvSpPr>
      <xdr:spPr>
        <a:xfrm>
          <a:off x="7901940" y="1196340"/>
          <a:ext cx="4861560" cy="1836420"/>
        </a:xfrm>
        <a:prstGeom prst="rect">
          <a:avLst/>
        </a:prstGeom>
        <a:solidFill>
          <a:schemeClr val="accent1">
            <a:lumMod val="20000"/>
            <a:lumOff val="80000"/>
          </a:schemeClr>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r>
            <a:rPr lang="en-US" sz="1200" u="sng"/>
            <a:t>X________________________________________________________</a:t>
          </a:r>
        </a:p>
        <a:p>
          <a:endParaRPr lang="en-US" sz="1200" u="sng"/>
        </a:p>
        <a:p>
          <a:r>
            <a:rPr lang="en-US" sz="1200" u="none"/>
            <a:t>Print</a:t>
          </a:r>
          <a:r>
            <a:rPr lang="en-US" sz="1200" u="none" baseline="0"/>
            <a:t> Name:_______________________________________________</a:t>
          </a:r>
        </a:p>
        <a:p>
          <a:endParaRPr lang="en-US" sz="1200" u="none" baseline="0"/>
        </a:p>
        <a:p>
          <a:r>
            <a:rPr lang="en-US" sz="1200" u="none" baseline="0"/>
            <a:t>Title:_____________________________________________________</a:t>
          </a:r>
        </a:p>
        <a:p>
          <a:endParaRPr lang="en-US" sz="1200" u="none"/>
        </a:p>
        <a:p>
          <a:r>
            <a:rPr lang="en-US" sz="1200" u="none"/>
            <a:t>Date Signed:_______________________________________________</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OJECTS\Bennington%20TIF\TIF%20District%20Plan\VEPC%20New%20Draft%20Workbook%2007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montgov-my.sharepoint.com/ACCD/ACCD%20-%20VEPC/2.%20TIF/APPLICATIONS/Bennington/Application/Data%20Workbook/Benn%20TIF%20--%20Tables%20111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Instructions"/>
      <sheetName val="1-Years"/>
      <sheetName val="2-Share of Increment"/>
      <sheetName val="3-Townwide Comparison"/>
      <sheetName val="4B- Municipal Budget"/>
      <sheetName val="4C- MunicipalCapital Budget"/>
      <sheetName val="4D-Municipal Debt"/>
      <sheetName val="5H-All Parcels in District"/>
      <sheetName val="Tax Exempt Codes"/>
      <sheetName val="5I-Infrastructure Projects"/>
      <sheetName val="6I-Infrastructure Cost, by Type"/>
      <sheetName val="6J-Infrastructure Cost, by Year"/>
      <sheetName val="5J- Infrastructure Impact&amp;Nexus"/>
      <sheetName val="5K-Real Property Development  "/>
      <sheetName val="5L-Real Prop Incremental Value"/>
      <sheetName val="5M-Annual TIF Revenues"/>
      <sheetName val="5N-Projected TIF Rev and Split"/>
      <sheetName val="5O-All Revenue Sources by Year"/>
      <sheetName val="5P- Summary of Annual Debt"/>
      <sheetName val="5Q-Debt Service Schedule"/>
      <sheetName val="5R-Cash Flow"/>
      <sheetName val="5S-Related Costs"/>
      <sheetName val="7C-Housing Data"/>
      <sheetName val="7K-Businesses and Employment"/>
      <sheetName val="Sheet1"/>
    </sheetNames>
    <sheetDataSet>
      <sheetData sheetId="0"/>
      <sheetData sheetId="1">
        <row r="1">
          <cell r="B1" t="str">
            <v>(Municipality)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Instructions"/>
      <sheetName val="1-Years and Tax Rates"/>
      <sheetName val="2-Share of Increment"/>
      <sheetName val="3-Townwide Comparison"/>
      <sheetName val="Rev &amp; debt Summary"/>
      <sheetName val="4B- Municipal Budget"/>
      <sheetName val="4C- MunicipalCapital Budget"/>
      <sheetName val="4D-Municipal Debt"/>
      <sheetName val="5H-All Parcels in District"/>
      <sheetName val="Tax Exempt Codes"/>
      <sheetName val="6I-Infrastructure Cost, by Type"/>
      <sheetName val="6J-Infrastructure Cost, by Year"/>
      <sheetName val="5I-Infrastructure Projects"/>
      <sheetName val="5J- Infrastructure Impact&amp;Nexus"/>
      <sheetName val="5K-Real Property Development  "/>
      <sheetName val="5L-Real Prop Incremental Value"/>
      <sheetName val="5M-Annual TIF Revenues"/>
      <sheetName val="5N-Projected TIF Rev and Share"/>
      <sheetName val="5O-All Revenue Sources by Year"/>
      <sheetName val="5P- Summary of Annual Debt"/>
      <sheetName val="5Q-Debt Service Schedule"/>
      <sheetName val="5R-Cash Flow"/>
      <sheetName val="5S-Related Costs"/>
      <sheetName val="7C-Housing Data"/>
      <sheetName val="7K-Businesses and Employment"/>
      <sheetName val="Infrastructure Project by Type"/>
    </sheetNames>
    <sheetDataSet>
      <sheetData sheetId="0"/>
      <sheetData sheetId="1">
        <row r="4">
          <cell r="B4" t="str">
            <v>2017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241"/>
  <sheetViews>
    <sheetView showGridLines="0" tabSelected="1" showRuler="0" zoomScaleNormal="100" zoomScaleSheetLayoutView="100" workbookViewId="0"/>
  </sheetViews>
  <sheetFormatPr defaultRowHeight="14.4" x14ac:dyDescent="0.3"/>
  <cols>
    <col min="1" max="1" width="44" customWidth="1"/>
    <col min="2" max="2" width="10.33203125" style="191" customWidth="1"/>
    <col min="3" max="3" width="1.33203125" style="191" customWidth="1"/>
    <col min="4" max="4" width="13.6640625" customWidth="1"/>
    <col min="5" max="6" width="8.88671875" customWidth="1"/>
    <col min="14" max="14" width="47.21875" customWidth="1"/>
  </cols>
  <sheetData>
    <row r="1" spans="1:14" x14ac:dyDescent="0.3">
      <c r="B1" s="1311"/>
      <c r="C1" s="1311"/>
      <c r="D1" s="1311"/>
      <c r="E1" s="1311"/>
    </row>
    <row r="2" spans="1:14" ht="18" x14ac:dyDescent="0.35">
      <c r="A2" s="17" t="s">
        <v>500</v>
      </c>
      <c r="B2" s="190"/>
      <c r="C2" s="190"/>
      <c r="D2" s="13"/>
      <c r="E2" s="13"/>
      <c r="F2" s="13"/>
      <c r="G2" s="13"/>
      <c r="H2" s="13"/>
      <c r="I2" s="13"/>
      <c r="J2" s="13"/>
      <c r="K2" s="13"/>
      <c r="L2" s="13"/>
      <c r="M2" s="13"/>
      <c r="N2" s="13"/>
    </row>
    <row r="3" spans="1:14" ht="18" x14ac:dyDescent="0.35">
      <c r="A3" s="13"/>
      <c r="B3" s="190"/>
      <c r="C3" s="190"/>
      <c r="D3" s="1322" t="s">
        <v>59</v>
      </c>
      <c r="E3" s="1322"/>
      <c r="F3" s="1322"/>
      <c r="G3" s="1322"/>
      <c r="H3" s="1322"/>
      <c r="I3" s="1322"/>
      <c r="J3" s="1322"/>
      <c r="K3" s="1322"/>
      <c r="L3" s="1322"/>
      <c r="M3" s="1322"/>
      <c r="N3" s="13"/>
    </row>
    <row r="4" spans="1:14" x14ac:dyDescent="0.3">
      <c r="D4" s="1323" t="s">
        <v>108</v>
      </c>
      <c r="E4" s="1323"/>
      <c r="F4" s="1323"/>
      <c r="G4" s="1323"/>
      <c r="H4" s="1323"/>
      <c r="I4" s="1323"/>
      <c r="J4" s="1323"/>
      <c r="K4" s="1323"/>
      <c r="L4" s="1323"/>
      <c r="M4" s="1323"/>
    </row>
    <row r="5" spans="1:14" x14ac:dyDescent="0.3">
      <c r="D5" s="1324" t="s">
        <v>208</v>
      </c>
      <c r="E5" s="1324"/>
      <c r="F5" s="1324"/>
      <c r="G5" s="1324"/>
      <c r="H5" s="1324"/>
      <c r="I5" s="1324"/>
      <c r="J5" s="1324"/>
      <c r="K5" s="1324"/>
      <c r="L5" s="1324"/>
      <c r="M5" s="1324"/>
    </row>
    <row r="6" spans="1:14" s="18" customFormat="1" ht="29.4" customHeight="1" x14ac:dyDescent="0.3">
      <c r="B6" s="192"/>
      <c r="C6" s="192"/>
      <c r="D6" s="1325" t="s">
        <v>512</v>
      </c>
      <c r="E6" s="1325"/>
      <c r="F6" s="1325"/>
      <c r="G6" s="1325"/>
      <c r="H6" s="1325"/>
      <c r="I6" s="1325"/>
      <c r="J6" s="1325"/>
      <c r="K6" s="1325"/>
      <c r="L6" s="1325"/>
      <c r="M6" s="1325"/>
    </row>
    <row r="7" spans="1:14" s="18" customFormat="1" x14ac:dyDescent="0.3">
      <c r="B7" s="192"/>
      <c r="C7" s="192"/>
    </row>
    <row r="8" spans="1:14" s="18" customFormat="1" ht="37.200000000000003" customHeight="1" x14ac:dyDescent="0.3">
      <c r="B8" s="192"/>
      <c r="C8" s="192"/>
      <c r="D8" s="1329" t="s">
        <v>603</v>
      </c>
      <c r="E8" s="1329"/>
      <c r="F8" s="1329"/>
      <c r="G8" s="1329"/>
      <c r="H8" s="1329"/>
      <c r="I8" s="1329"/>
      <c r="J8" s="1329"/>
      <c r="K8" s="1329"/>
      <c r="L8" s="1329"/>
      <c r="M8" s="1329"/>
    </row>
    <row r="9" spans="1:14" s="18" customFormat="1" ht="11.4" customHeight="1" x14ac:dyDescent="0.3">
      <c r="B9" s="192"/>
      <c r="C9" s="192"/>
    </row>
    <row r="10" spans="1:14" s="18" customFormat="1" ht="31.2" customHeight="1" x14ac:dyDescent="0.3">
      <c r="B10" s="192"/>
      <c r="C10" s="192"/>
      <c r="D10" s="1326" t="s">
        <v>513</v>
      </c>
      <c r="E10" s="1326"/>
      <c r="F10" s="1326"/>
      <c r="G10" s="1326"/>
      <c r="H10" s="1326"/>
      <c r="I10" s="1326"/>
      <c r="J10" s="1326"/>
      <c r="K10" s="1326"/>
      <c r="L10" s="1326"/>
      <c r="M10" s="1326"/>
    </row>
    <row r="11" spans="1:14" s="18" customFormat="1" ht="8.4" customHeight="1" x14ac:dyDescent="0.3">
      <c r="B11" s="192"/>
      <c r="C11" s="192"/>
    </row>
    <row r="12" spans="1:14" s="18" customFormat="1" ht="33.6" customHeight="1" x14ac:dyDescent="0.3">
      <c r="B12" s="192"/>
      <c r="C12" s="192"/>
      <c r="D12" s="1326" t="s">
        <v>499</v>
      </c>
      <c r="E12" s="1326"/>
      <c r="F12" s="1326"/>
      <c r="G12" s="1326"/>
      <c r="H12" s="1326"/>
      <c r="I12" s="1326"/>
      <c r="J12" s="1326"/>
      <c r="K12" s="1326"/>
      <c r="L12" s="1326"/>
      <c r="M12" s="1326"/>
    </row>
    <row r="13" spans="1:14" s="18" customFormat="1" ht="8.4" customHeight="1" x14ac:dyDescent="0.3">
      <c r="B13" s="192"/>
      <c r="C13" s="192"/>
    </row>
    <row r="14" spans="1:14" s="18" customFormat="1" x14ac:dyDescent="0.3">
      <c r="B14" s="192"/>
      <c r="C14" s="192"/>
      <c r="D14" s="18" t="s">
        <v>425</v>
      </c>
    </row>
    <row r="15" spans="1:14" s="18" customFormat="1" ht="7.2" customHeight="1" x14ac:dyDescent="0.3">
      <c r="B15" s="192"/>
      <c r="C15" s="192"/>
    </row>
    <row r="16" spans="1:14" s="18" customFormat="1" x14ac:dyDescent="0.3">
      <c r="B16" s="192"/>
      <c r="C16" s="192"/>
      <c r="D16" s="18" t="s">
        <v>520</v>
      </c>
    </row>
    <row r="17" spans="1:14" s="18" customFormat="1" x14ac:dyDescent="0.3">
      <c r="B17" s="192"/>
      <c r="C17" s="192"/>
    </row>
    <row r="18" spans="1:14" s="18" customFormat="1" x14ac:dyDescent="0.3">
      <c r="B18" s="192"/>
      <c r="C18" s="192"/>
    </row>
    <row r="19" spans="1:14" s="18" customFormat="1" x14ac:dyDescent="0.3">
      <c r="A19" s="334" t="s">
        <v>626</v>
      </c>
      <c r="B19" s="192" t="s">
        <v>571</v>
      </c>
      <c r="C19" s="192"/>
      <c r="D19" s="1314" t="s">
        <v>604</v>
      </c>
      <c r="E19" s="1314"/>
      <c r="F19" s="1314"/>
      <c r="G19" s="1314"/>
      <c r="H19" s="1314"/>
      <c r="I19" s="1314"/>
      <c r="J19" s="1314"/>
      <c r="K19" s="1314"/>
      <c r="L19" s="1314"/>
      <c r="M19" s="1314"/>
      <c r="N19" s="1314"/>
    </row>
    <row r="20" spans="1:14" s="18" customFormat="1" x14ac:dyDescent="0.3">
      <c r="A20" s="334"/>
      <c r="B20" s="192" t="s">
        <v>337</v>
      </c>
      <c r="C20" s="192"/>
      <c r="D20" s="1314" t="s">
        <v>605</v>
      </c>
      <c r="E20" s="1314"/>
      <c r="F20" s="1314"/>
      <c r="G20" s="1314"/>
      <c r="H20" s="1314"/>
      <c r="I20" s="1314"/>
      <c r="J20" s="1314"/>
      <c r="K20" s="1314"/>
      <c r="L20" s="1314"/>
      <c r="M20" s="1314"/>
      <c r="N20" s="1314"/>
    </row>
    <row r="21" spans="1:14" s="18" customFormat="1" x14ac:dyDescent="0.3">
      <c r="A21" s="189"/>
      <c r="B21" s="192" t="s">
        <v>339</v>
      </c>
      <c r="C21" s="192"/>
      <c r="D21" s="1314" t="s">
        <v>340</v>
      </c>
      <c r="E21" s="1314"/>
      <c r="F21" s="1314"/>
      <c r="G21" s="1314"/>
      <c r="H21" s="1314"/>
      <c r="I21" s="1314"/>
      <c r="J21" s="1314"/>
      <c r="K21" s="1314"/>
      <c r="L21" s="1314"/>
      <c r="M21" s="1314"/>
      <c r="N21" s="1314"/>
    </row>
    <row r="22" spans="1:14" s="18" customFormat="1" x14ac:dyDescent="0.3">
      <c r="B22" s="192" t="s">
        <v>349</v>
      </c>
      <c r="C22" s="192"/>
      <c r="D22" s="1314" t="s">
        <v>341</v>
      </c>
      <c r="E22" s="1314"/>
      <c r="F22" s="1314"/>
      <c r="G22" s="1314"/>
      <c r="H22" s="1314"/>
      <c r="I22" s="1314"/>
      <c r="J22" s="1314"/>
      <c r="K22" s="1314"/>
      <c r="L22" s="1314"/>
      <c r="M22" s="1314"/>
      <c r="N22" s="1314"/>
    </row>
    <row r="23" spans="1:14" s="18" customFormat="1" ht="30" customHeight="1" x14ac:dyDescent="0.3">
      <c r="B23" s="228" t="s">
        <v>572</v>
      </c>
      <c r="C23" s="192"/>
      <c r="D23" s="1326" t="s">
        <v>514</v>
      </c>
      <c r="E23" s="1326"/>
      <c r="F23" s="1326"/>
      <c r="G23" s="1326"/>
      <c r="H23" s="1326"/>
      <c r="I23" s="1326"/>
      <c r="J23" s="1326"/>
      <c r="K23" s="1326"/>
      <c r="L23" s="1326"/>
      <c r="M23" s="1326"/>
      <c r="N23" s="1326"/>
    </row>
    <row r="24" spans="1:14" s="18" customFormat="1" ht="93.6" customHeight="1" x14ac:dyDescent="0.3">
      <c r="B24" s="228" t="s">
        <v>350</v>
      </c>
      <c r="C24" s="192"/>
      <c r="D24" s="1327" t="s">
        <v>690</v>
      </c>
      <c r="E24" s="1327"/>
      <c r="F24" s="1327"/>
      <c r="G24" s="1327"/>
      <c r="H24" s="1327"/>
      <c r="I24" s="1327"/>
      <c r="J24" s="1327"/>
      <c r="K24" s="1327"/>
      <c r="L24" s="1327"/>
      <c r="M24" s="1327"/>
      <c r="N24" s="1327"/>
    </row>
    <row r="25" spans="1:14" s="18" customFormat="1" ht="12" customHeight="1" x14ac:dyDescent="0.3">
      <c r="B25" s="228" t="s">
        <v>351</v>
      </c>
      <c r="C25" s="192"/>
      <c r="D25" s="1327" t="s">
        <v>691</v>
      </c>
      <c r="E25" s="1327"/>
      <c r="F25" s="1327"/>
      <c r="G25" s="1327"/>
      <c r="H25" s="1327"/>
      <c r="I25" s="1327"/>
      <c r="J25" s="1327"/>
      <c r="K25" s="1327"/>
      <c r="L25" s="1327"/>
      <c r="M25" s="1327"/>
      <c r="N25" s="1327"/>
    </row>
    <row r="26" spans="1:14" s="18" customFormat="1" x14ac:dyDescent="0.3">
      <c r="B26" s="192" t="s">
        <v>352</v>
      </c>
      <c r="C26" s="192"/>
      <c r="D26" s="1327" t="s">
        <v>692</v>
      </c>
      <c r="E26" s="1327"/>
      <c r="F26" s="1327"/>
      <c r="G26" s="1327"/>
      <c r="H26" s="1327"/>
      <c r="I26" s="1327"/>
      <c r="J26" s="1327"/>
      <c r="K26" s="1327"/>
      <c r="L26" s="1327"/>
      <c r="M26" s="1327"/>
      <c r="N26" s="1327"/>
    </row>
    <row r="27" spans="1:14" s="18" customFormat="1" x14ac:dyDescent="0.3">
      <c r="B27" s="192"/>
      <c r="C27" s="192"/>
    </row>
    <row r="28" spans="1:14" s="18" customFormat="1" x14ac:dyDescent="0.3">
      <c r="B28" s="192"/>
      <c r="C28" s="192"/>
    </row>
    <row r="29" spans="1:14" s="18" customFormat="1" x14ac:dyDescent="0.3">
      <c r="A29" s="334" t="s">
        <v>342</v>
      </c>
      <c r="B29" s="192" t="s">
        <v>339</v>
      </c>
      <c r="C29" s="192"/>
      <c r="D29" s="1314" t="s">
        <v>345</v>
      </c>
      <c r="E29" s="1314"/>
      <c r="F29" s="1314"/>
      <c r="G29" s="1314"/>
      <c r="H29" s="1314"/>
      <c r="I29" s="1314"/>
      <c r="J29" s="1314"/>
      <c r="K29" s="1314"/>
      <c r="L29" s="1314"/>
      <c r="M29" s="1314"/>
      <c r="N29" s="1314"/>
    </row>
    <row r="30" spans="1:14" s="18" customFormat="1" x14ac:dyDescent="0.3">
      <c r="B30" s="192" t="s">
        <v>349</v>
      </c>
      <c r="C30" s="192"/>
      <c r="D30" s="1314" t="s">
        <v>344</v>
      </c>
      <c r="E30" s="1314"/>
      <c r="F30" s="1314"/>
      <c r="G30" s="1314"/>
      <c r="H30" s="1314"/>
      <c r="I30" s="1314"/>
      <c r="J30" s="1314"/>
      <c r="K30" s="1314"/>
      <c r="L30" s="1314"/>
      <c r="M30" s="1314"/>
      <c r="N30" s="1314"/>
    </row>
    <row r="31" spans="1:14" s="18" customFormat="1" x14ac:dyDescent="0.3">
      <c r="B31" s="192"/>
      <c r="C31" s="192"/>
      <c r="D31" s="1314" t="s">
        <v>346</v>
      </c>
      <c r="E31" s="1314"/>
      <c r="F31" s="1314"/>
      <c r="G31" s="1314"/>
      <c r="H31" s="1314"/>
      <c r="I31" s="1314"/>
      <c r="J31" s="1314"/>
      <c r="K31" s="1314"/>
      <c r="L31" s="1314"/>
      <c r="M31" s="1314"/>
      <c r="N31" s="1314"/>
    </row>
    <row r="32" spans="1:14" s="18" customFormat="1" x14ac:dyDescent="0.3">
      <c r="B32" s="192"/>
      <c r="C32" s="192"/>
      <c r="D32" s="1314" t="s">
        <v>693</v>
      </c>
      <c r="E32" s="1314"/>
      <c r="F32" s="1314"/>
      <c r="G32" s="1314"/>
      <c r="H32" s="1314"/>
      <c r="I32" s="1314"/>
      <c r="J32" s="1314"/>
      <c r="K32" s="1314"/>
      <c r="L32" s="1314"/>
      <c r="M32" s="1314"/>
      <c r="N32" s="1314"/>
    </row>
    <row r="33" spans="1:14" s="18" customFormat="1" x14ac:dyDescent="0.3">
      <c r="B33" s="192"/>
      <c r="C33" s="192"/>
    </row>
    <row r="34" spans="1:14" s="18" customFormat="1" x14ac:dyDescent="0.3">
      <c r="B34" s="192"/>
      <c r="C34" s="192"/>
    </row>
    <row r="35" spans="1:14" s="18" customFormat="1" x14ac:dyDescent="0.3">
      <c r="A35" s="334" t="s">
        <v>347</v>
      </c>
      <c r="B35" s="192"/>
      <c r="C35" s="192"/>
      <c r="D35" s="1314" t="s">
        <v>348</v>
      </c>
      <c r="E35" s="1314"/>
      <c r="F35" s="1314"/>
      <c r="G35" s="1314"/>
      <c r="H35" s="1314"/>
      <c r="I35" s="1314"/>
      <c r="J35" s="1314"/>
      <c r="K35" s="1314"/>
      <c r="L35" s="1314"/>
      <c r="M35" s="1314"/>
      <c r="N35" s="1314"/>
    </row>
    <row r="36" spans="1:14" s="18" customFormat="1" x14ac:dyDescent="0.3">
      <c r="B36" s="192" t="s">
        <v>694</v>
      </c>
      <c r="C36" s="192"/>
      <c r="D36" s="1314" t="s">
        <v>695</v>
      </c>
      <c r="E36" s="1314"/>
      <c r="F36" s="1314"/>
      <c r="G36" s="1314"/>
      <c r="H36" s="1314"/>
      <c r="I36" s="1314"/>
      <c r="J36" s="1314"/>
      <c r="K36" s="1314"/>
      <c r="L36" s="1314"/>
      <c r="M36" s="1314"/>
      <c r="N36" s="1314"/>
    </row>
    <row r="37" spans="1:14" s="18" customFormat="1" x14ac:dyDescent="0.3">
      <c r="B37" s="192" t="s">
        <v>696</v>
      </c>
      <c r="C37" s="192"/>
      <c r="D37" s="1314" t="s">
        <v>697</v>
      </c>
      <c r="E37" s="1314"/>
      <c r="F37" s="1314"/>
      <c r="G37" s="1314"/>
      <c r="H37" s="1314"/>
      <c r="I37" s="1314"/>
      <c r="J37" s="1314"/>
      <c r="K37" s="1314"/>
      <c r="L37" s="1314"/>
      <c r="M37" s="1314"/>
      <c r="N37" s="1314"/>
    </row>
    <row r="38" spans="1:14" s="18" customFormat="1" x14ac:dyDescent="0.3">
      <c r="B38" s="192" t="s">
        <v>698</v>
      </c>
      <c r="C38" s="192"/>
      <c r="D38" s="1314" t="s">
        <v>699</v>
      </c>
      <c r="E38" s="1314"/>
      <c r="F38" s="1314"/>
      <c r="G38" s="1314"/>
      <c r="H38" s="1314"/>
      <c r="I38" s="1314"/>
      <c r="J38" s="1314"/>
      <c r="K38" s="1314"/>
      <c r="L38" s="1314"/>
      <c r="M38" s="1314"/>
      <c r="N38" s="1314"/>
    </row>
    <row r="39" spans="1:14" s="18" customFormat="1" x14ac:dyDescent="0.3">
      <c r="B39" s="192" t="s">
        <v>700</v>
      </c>
      <c r="C39" s="192"/>
      <c r="D39" s="1314" t="s">
        <v>718</v>
      </c>
      <c r="E39" s="1314"/>
      <c r="F39" s="1314"/>
      <c r="G39" s="1314"/>
      <c r="H39" s="1314"/>
      <c r="I39" s="1314"/>
      <c r="J39" s="1314"/>
      <c r="K39" s="1314"/>
      <c r="L39" s="1314"/>
      <c r="M39" s="1314"/>
      <c r="N39" s="1314"/>
    </row>
    <row r="40" spans="1:14" s="18" customFormat="1" x14ac:dyDescent="0.3">
      <c r="B40" s="192" t="s">
        <v>701</v>
      </c>
      <c r="C40" s="192"/>
      <c r="D40" s="1314" t="s">
        <v>702</v>
      </c>
      <c r="E40" s="1314"/>
      <c r="F40" s="1314"/>
      <c r="G40" s="1314"/>
      <c r="H40" s="1314"/>
      <c r="I40" s="1314"/>
      <c r="J40" s="1314"/>
      <c r="K40" s="1314"/>
      <c r="L40" s="1314"/>
      <c r="M40" s="1314"/>
      <c r="N40" s="1314"/>
    </row>
    <row r="41" spans="1:14" s="18" customFormat="1" x14ac:dyDescent="0.3">
      <c r="B41" s="192" t="s">
        <v>703</v>
      </c>
      <c r="C41" s="192"/>
      <c r="D41" s="1314" t="s">
        <v>719</v>
      </c>
      <c r="E41" s="1314"/>
      <c r="F41" s="1314"/>
      <c r="G41" s="1314"/>
      <c r="H41" s="1314"/>
      <c r="I41" s="1314"/>
      <c r="J41" s="1314"/>
      <c r="K41" s="1314"/>
      <c r="L41" s="1314"/>
      <c r="M41" s="1314"/>
      <c r="N41" s="1314"/>
    </row>
    <row r="42" spans="1:14" s="18" customFormat="1" x14ac:dyDescent="0.3">
      <c r="B42" s="192" t="s">
        <v>704</v>
      </c>
      <c r="C42" s="192"/>
      <c r="D42" s="1314" t="s">
        <v>705</v>
      </c>
      <c r="E42" s="1314"/>
      <c r="F42" s="1314"/>
      <c r="G42" s="1314"/>
      <c r="H42" s="1314"/>
      <c r="I42" s="1314"/>
      <c r="J42" s="1314"/>
      <c r="K42" s="1314"/>
      <c r="L42" s="1314"/>
      <c r="M42" s="1314"/>
      <c r="N42" s="1314"/>
    </row>
    <row r="43" spans="1:14" s="18" customFormat="1" x14ac:dyDescent="0.3">
      <c r="B43" s="192" t="s">
        <v>706</v>
      </c>
      <c r="C43" s="192"/>
      <c r="D43" s="1314" t="s">
        <v>707</v>
      </c>
      <c r="E43" s="1314"/>
      <c r="F43" s="1314"/>
      <c r="G43" s="1314"/>
      <c r="H43" s="1314"/>
      <c r="I43" s="1314"/>
      <c r="J43" s="1314"/>
      <c r="K43" s="1314"/>
      <c r="L43" s="1314"/>
      <c r="M43" s="1314"/>
      <c r="N43" s="1314"/>
    </row>
    <row r="44" spans="1:14" s="18" customFormat="1" x14ac:dyDescent="0.3">
      <c r="B44" s="192"/>
      <c r="C44" s="192"/>
      <c r="D44" s="1314" t="s">
        <v>353</v>
      </c>
      <c r="E44" s="1314"/>
      <c r="F44" s="1314"/>
      <c r="G44" s="1314"/>
      <c r="H44" s="1314"/>
      <c r="I44" s="1314"/>
      <c r="J44" s="1314"/>
      <c r="K44" s="1314"/>
      <c r="L44" s="1314"/>
      <c r="M44" s="1314"/>
      <c r="N44" s="1314"/>
    </row>
    <row r="45" spans="1:14" s="18" customFormat="1" ht="13.95" customHeight="1" x14ac:dyDescent="0.3">
      <c r="B45" s="192"/>
      <c r="C45" s="192"/>
    </row>
    <row r="46" spans="1:14" x14ac:dyDescent="0.3">
      <c r="A46" s="18"/>
      <c r="B46" s="193"/>
      <c r="C46" s="193"/>
    </row>
    <row r="47" spans="1:14" x14ac:dyDescent="0.3">
      <c r="A47" s="339" t="s">
        <v>556</v>
      </c>
      <c r="B47" s="193" t="s">
        <v>233</v>
      </c>
      <c r="D47" s="16" t="s">
        <v>720</v>
      </c>
    </row>
    <row r="48" spans="1:14" x14ac:dyDescent="0.3">
      <c r="A48" s="339"/>
      <c r="B48" s="193"/>
      <c r="D48" s="16" t="s">
        <v>721</v>
      </c>
    </row>
    <row r="49" spans="1:14" x14ac:dyDescent="0.3">
      <c r="A49" s="339"/>
      <c r="B49" s="193"/>
      <c r="D49" s="16" t="s">
        <v>722</v>
      </c>
    </row>
    <row r="50" spans="1:14" x14ac:dyDescent="0.3">
      <c r="B50" s="191" t="s">
        <v>573</v>
      </c>
      <c r="D50" s="1315" t="s">
        <v>354</v>
      </c>
      <c r="E50" s="1315"/>
      <c r="F50" s="1315"/>
      <c r="G50" s="1315"/>
      <c r="H50" s="1315"/>
      <c r="I50" s="1315"/>
      <c r="J50" s="1315"/>
      <c r="K50" s="1315"/>
      <c r="L50" s="1315"/>
      <c r="M50" s="1315"/>
      <c r="N50" s="1315"/>
    </row>
    <row r="51" spans="1:14" x14ac:dyDescent="0.3">
      <c r="B51" s="191" t="s">
        <v>574</v>
      </c>
      <c r="D51" s="1113" t="s">
        <v>355</v>
      </c>
      <c r="E51" s="1113"/>
      <c r="F51" s="1113"/>
      <c r="G51" s="1113"/>
      <c r="H51" s="1113"/>
      <c r="I51" s="1113"/>
      <c r="J51" s="1113"/>
      <c r="K51" s="1113"/>
      <c r="L51" s="1113"/>
      <c r="M51" s="1113"/>
      <c r="N51" s="1113"/>
    </row>
    <row r="52" spans="1:14" x14ac:dyDescent="0.3">
      <c r="B52" s="191" t="s">
        <v>575</v>
      </c>
      <c r="D52" s="1113" t="s">
        <v>356</v>
      </c>
      <c r="E52" s="1113"/>
      <c r="F52" s="1113"/>
      <c r="G52" s="1113"/>
      <c r="H52" s="1113"/>
      <c r="I52" s="1113"/>
      <c r="J52" s="1113"/>
      <c r="K52" s="1113"/>
      <c r="L52" s="1113"/>
      <c r="M52" s="1113"/>
      <c r="N52" s="1113"/>
    </row>
    <row r="53" spans="1:14" x14ac:dyDescent="0.3">
      <c r="D53" s="1112" t="s">
        <v>358</v>
      </c>
      <c r="E53" s="1112"/>
      <c r="F53" s="1112"/>
      <c r="G53" s="1112"/>
      <c r="H53" s="1112"/>
      <c r="I53" s="1112"/>
      <c r="J53" s="1112"/>
      <c r="K53" s="1112"/>
      <c r="L53" s="1112"/>
      <c r="M53" s="1112"/>
      <c r="N53" s="1112"/>
    </row>
    <row r="55" spans="1:14" x14ac:dyDescent="0.3">
      <c r="A55" s="339" t="s">
        <v>357</v>
      </c>
      <c r="B55" s="191" t="s">
        <v>576</v>
      </c>
      <c r="D55" s="1315" t="s">
        <v>359</v>
      </c>
      <c r="E55" s="1315"/>
      <c r="F55" s="1315"/>
      <c r="G55" s="1315"/>
      <c r="H55" s="1315"/>
      <c r="I55" s="1315"/>
      <c r="J55" s="1315"/>
      <c r="K55" s="1315"/>
      <c r="L55" s="1315"/>
      <c r="M55" s="1315"/>
      <c r="N55" s="1315"/>
    </row>
    <row r="58" spans="1:14" s="194" customFormat="1" ht="16.95" customHeight="1" x14ac:dyDescent="0.3">
      <c r="A58" s="339" t="s">
        <v>360</v>
      </c>
      <c r="B58" s="195" t="s">
        <v>577</v>
      </c>
      <c r="C58" s="195"/>
      <c r="D58" s="1312" t="s">
        <v>362</v>
      </c>
      <c r="E58" s="1312"/>
      <c r="F58" s="1312"/>
      <c r="G58" s="1312"/>
      <c r="H58" s="1312"/>
      <c r="I58" s="1312"/>
      <c r="J58" s="1312"/>
      <c r="K58" s="1312"/>
      <c r="L58" s="1312"/>
      <c r="M58" s="1312"/>
      <c r="N58" s="1312"/>
    </row>
    <row r="59" spans="1:14" s="194" customFormat="1" ht="15" customHeight="1" x14ac:dyDescent="0.3">
      <c r="B59" s="195" t="s">
        <v>578</v>
      </c>
      <c r="C59" s="195"/>
      <c r="D59" s="1312" t="s">
        <v>363</v>
      </c>
      <c r="E59" s="1312"/>
      <c r="F59" s="1312"/>
      <c r="G59" s="1312"/>
      <c r="H59" s="1312"/>
      <c r="I59" s="1312"/>
      <c r="J59" s="1312"/>
      <c r="K59" s="1312"/>
      <c r="L59" s="1312"/>
      <c r="M59" s="1312"/>
      <c r="N59" s="1312"/>
    </row>
    <row r="60" spans="1:14" s="194" customFormat="1" ht="16.95" customHeight="1" x14ac:dyDescent="0.3">
      <c r="B60" s="195" t="s">
        <v>579</v>
      </c>
      <c r="C60" s="195"/>
      <c r="D60" s="1312" t="s">
        <v>364</v>
      </c>
      <c r="E60" s="1312"/>
      <c r="F60" s="1312"/>
      <c r="G60" s="1312"/>
      <c r="H60" s="1312"/>
      <c r="I60" s="1312"/>
      <c r="J60" s="1312"/>
      <c r="K60" s="1312"/>
      <c r="L60" s="1312"/>
      <c r="M60" s="1312"/>
      <c r="N60" s="1312"/>
    </row>
    <row r="61" spans="1:14" s="194" customFormat="1" ht="16.95" customHeight="1" x14ac:dyDescent="0.3">
      <c r="B61" s="195" t="s">
        <v>580</v>
      </c>
      <c r="C61" s="195"/>
      <c r="D61" s="1312" t="s">
        <v>365</v>
      </c>
      <c r="E61" s="1312"/>
      <c r="F61" s="1312"/>
      <c r="G61" s="1312"/>
      <c r="H61" s="1312"/>
      <c r="I61" s="1312"/>
      <c r="J61" s="1312"/>
      <c r="K61" s="1312"/>
      <c r="L61" s="1312"/>
      <c r="M61" s="1312"/>
      <c r="N61" s="1312"/>
    </row>
    <row r="62" spans="1:14" x14ac:dyDescent="0.3">
      <c r="A62" s="194"/>
    </row>
    <row r="64" spans="1:14" ht="15" customHeight="1" x14ac:dyDescent="0.3">
      <c r="A64" s="339" t="s">
        <v>417</v>
      </c>
      <c r="B64" s="191" t="s">
        <v>581</v>
      </c>
      <c r="D64" s="1311" t="s">
        <v>366</v>
      </c>
      <c r="E64" s="1311"/>
      <c r="F64" s="1311"/>
      <c r="G64" s="1311"/>
      <c r="H64" s="1311"/>
      <c r="I64" s="1311"/>
      <c r="J64" s="1311"/>
      <c r="K64" s="1311"/>
      <c r="L64" s="1311"/>
      <c r="M64" s="1311"/>
      <c r="N64" s="1311"/>
    </row>
    <row r="65" spans="2:14" ht="15" customHeight="1" x14ac:dyDescent="0.3">
      <c r="B65" s="191" t="s">
        <v>582</v>
      </c>
      <c r="D65" s="1311" t="s">
        <v>736</v>
      </c>
      <c r="E65" s="1311"/>
      <c r="F65" s="1311"/>
      <c r="G65" s="1311"/>
      <c r="H65" s="1311"/>
      <c r="I65" s="1311"/>
      <c r="J65" s="1311"/>
      <c r="K65" s="1311"/>
      <c r="L65" s="1311"/>
      <c r="M65" s="1311"/>
      <c r="N65" s="1311"/>
    </row>
    <row r="66" spans="2:14" x14ac:dyDescent="0.3">
      <c r="B66" s="191" t="s">
        <v>583</v>
      </c>
      <c r="D66" s="1318" t="s">
        <v>613</v>
      </c>
      <c r="E66" s="1318"/>
      <c r="F66" s="1318"/>
      <c r="G66" s="1318"/>
      <c r="H66" s="1318"/>
      <c r="I66" s="1318"/>
      <c r="J66" s="1318"/>
      <c r="K66" s="1318"/>
      <c r="L66" s="1318"/>
      <c r="M66" s="1318"/>
      <c r="N66" s="1318"/>
    </row>
    <row r="67" spans="2:14" x14ac:dyDescent="0.3">
      <c r="D67" s="1051" t="s">
        <v>217</v>
      </c>
      <c r="E67" s="1315" t="s">
        <v>627</v>
      </c>
      <c r="F67" s="1315"/>
      <c r="G67" s="1315"/>
      <c r="H67" s="1315"/>
      <c r="I67" s="1315"/>
      <c r="J67" s="1315"/>
      <c r="K67" s="1315"/>
      <c r="L67" s="1315"/>
      <c r="M67" s="1315"/>
      <c r="N67" s="1315"/>
    </row>
    <row r="68" spans="2:14" x14ac:dyDescent="0.3">
      <c r="D68" s="1051" t="s">
        <v>219</v>
      </c>
      <c r="E68" s="1315" t="s">
        <v>628</v>
      </c>
      <c r="F68" s="1315"/>
      <c r="G68" s="1315"/>
      <c r="H68" s="1315"/>
      <c r="I68" s="1315"/>
      <c r="J68" s="1315"/>
      <c r="K68" s="1315"/>
      <c r="L68" s="1315"/>
      <c r="M68" s="1315"/>
      <c r="N68" s="1315"/>
    </row>
    <row r="69" spans="2:14" x14ac:dyDescent="0.3">
      <c r="D69" s="1051" t="s">
        <v>220</v>
      </c>
      <c r="E69" s="1315" t="s">
        <v>629</v>
      </c>
      <c r="F69" s="1315"/>
      <c r="G69" s="1315"/>
      <c r="H69" s="1315"/>
      <c r="I69" s="1315"/>
      <c r="J69" s="1315"/>
      <c r="K69" s="1315"/>
      <c r="L69" s="1315"/>
      <c r="M69" s="1315"/>
      <c r="N69" s="1315"/>
    </row>
    <row r="70" spans="2:14" x14ac:dyDescent="0.3">
      <c r="D70" s="1052" t="s">
        <v>221</v>
      </c>
      <c r="E70" s="1315" t="s">
        <v>631</v>
      </c>
      <c r="F70" s="1315"/>
      <c r="G70" s="1315"/>
      <c r="H70" s="1315"/>
      <c r="I70" s="1315"/>
      <c r="J70" s="1315"/>
      <c r="K70" s="1315"/>
      <c r="L70" s="1315"/>
      <c r="M70" s="1315"/>
      <c r="N70" s="1315"/>
    </row>
    <row r="71" spans="2:14" x14ac:dyDescent="0.3">
      <c r="D71" s="1051" t="s">
        <v>228</v>
      </c>
      <c r="E71" s="1315" t="s">
        <v>632</v>
      </c>
      <c r="F71" s="1315"/>
      <c r="G71" s="1315"/>
      <c r="H71" s="1315"/>
      <c r="I71" s="1315"/>
      <c r="J71" s="1315"/>
      <c r="K71" s="1315"/>
      <c r="L71" s="1315"/>
      <c r="M71" s="1315"/>
      <c r="N71" s="1315"/>
    </row>
    <row r="72" spans="2:14" x14ac:dyDescent="0.3">
      <c r="D72" s="1051" t="s">
        <v>222</v>
      </c>
      <c r="E72" s="1315" t="s">
        <v>633</v>
      </c>
      <c r="F72" s="1315"/>
      <c r="G72" s="1315"/>
      <c r="H72" s="1315"/>
      <c r="I72" s="1315"/>
      <c r="J72" s="1315"/>
      <c r="K72" s="1315"/>
      <c r="L72" s="1315"/>
      <c r="M72" s="1315"/>
      <c r="N72" s="1315"/>
    </row>
    <row r="73" spans="2:14" x14ac:dyDescent="0.3">
      <c r="D73" s="1051" t="s">
        <v>223</v>
      </c>
      <c r="E73" s="1315" t="s">
        <v>634</v>
      </c>
      <c r="F73" s="1315"/>
      <c r="G73" s="1315"/>
      <c r="H73" s="1315"/>
      <c r="I73" s="1315"/>
      <c r="J73" s="1315"/>
      <c r="K73" s="1315"/>
      <c r="L73" s="1315"/>
      <c r="M73" s="1315"/>
      <c r="N73" s="1315"/>
    </row>
    <row r="74" spans="2:14" x14ac:dyDescent="0.3">
      <c r="D74" s="1051" t="s">
        <v>224</v>
      </c>
      <c r="E74" s="1315" t="s">
        <v>635</v>
      </c>
      <c r="F74" s="1315"/>
      <c r="G74" s="1315"/>
      <c r="H74" s="1315"/>
      <c r="I74" s="1315"/>
      <c r="J74" s="1315"/>
      <c r="K74" s="1315"/>
      <c r="L74" s="1315"/>
      <c r="M74" s="1315"/>
      <c r="N74" s="1315"/>
    </row>
    <row r="75" spans="2:14" x14ac:dyDescent="0.3">
      <c r="D75" s="1051" t="s">
        <v>105</v>
      </c>
      <c r="E75" s="1315" t="s">
        <v>636</v>
      </c>
      <c r="F75" s="1315"/>
      <c r="G75" s="1315"/>
      <c r="H75" s="1315"/>
      <c r="I75" s="1315"/>
      <c r="J75" s="1315"/>
      <c r="K75" s="1315"/>
      <c r="L75" s="1315"/>
      <c r="M75" s="1315"/>
      <c r="N75" s="1315"/>
    </row>
    <row r="76" spans="2:14" x14ac:dyDescent="0.3">
      <c r="D76" s="1051" t="s">
        <v>106</v>
      </c>
      <c r="E76" s="1315" t="s">
        <v>637</v>
      </c>
      <c r="F76" s="1315"/>
      <c r="G76" s="1315"/>
      <c r="H76" s="1315"/>
      <c r="I76" s="1315"/>
      <c r="J76" s="1315"/>
      <c r="K76" s="1315"/>
      <c r="L76" s="1315"/>
      <c r="M76" s="1315"/>
      <c r="N76" s="1315"/>
    </row>
    <row r="77" spans="2:14" x14ac:dyDescent="0.3">
      <c r="D77" s="1051" t="s">
        <v>107</v>
      </c>
      <c r="E77" s="1315" t="s">
        <v>638</v>
      </c>
      <c r="F77" s="1315"/>
      <c r="G77" s="1315"/>
      <c r="H77" s="1315"/>
      <c r="I77" s="1315"/>
      <c r="J77" s="1315"/>
      <c r="K77" s="1315"/>
      <c r="L77" s="1315"/>
      <c r="M77" s="1315"/>
      <c r="N77" s="1315"/>
    </row>
    <row r="78" spans="2:14" x14ac:dyDescent="0.3">
      <c r="D78" s="1051" t="s">
        <v>231</v>
      </c>
      <c r="E78" s="1315" t="s">
        <v>639</v>
      </c>
      <c r="F78" s="1315"/>
      <c r="G78" s="1315"/>
      <c r="H78" s="1315"/>
      <c r="I78" s="1315"/>
      <c r="J78" s="1315"/>
      <c r="K78" s="1315"/>
      <c r="L78" s="1315"/>
      <c r="M78" s="1315"/>
      <c r="N78" s="1315"/>
    </row>
    <row r="79" spans="2:14" x14ac:dyDescent="0.3">
      <c r="D79" s="1051" t="s">
        <v>457</v>
      </c>
      <c r="E79" s="1315" t="s">
        <v>640</v>
      </c>
      <c r="F79" s="1315"/>
      <c r="G79" s="1315"/>
      <c r="H79" s="1315"/>
      <c r="I79" s="1315"/>
      <c r="J79" s="1315"/>
      <c r="K79" s="1315"/>
      <c r="L79" s="1315"/>
      <c r="M79" s="1315"/>
      <c r="N79" s="1315"/>
    </row>
    <row r="80" spans="2:14" x14ac:dyDescent="0.3">
      <c r="D80" s="1051" t="s">
        <v>630</v>
      </c>
      <c r="E80" s="1315" t="s">
        <v>641</v>
      </c>
      <c r="F80" s="1315"/>
      <c r="G80" s="1315"/>
      <c r="H80" s="1315"/>
      <c r="I80" s="1315"/>
      <c r="J80" s="1315"/>
      <c r="K80" s="1315"/>
      <c r="L80" s="1315"/>
      <c r="M80" s="1315"/>
      <c r="N80" s="1315"/>
    </row>
    <row r="81" spans="1:14" ht="29.4" customHeight="1" x14ac:dyDescent="0.3">
      <c r="E81" s="1053" t="s">
        <v>233</v>
      </c>
      <c r="F81" s="1319" t="s">
        <v>642</v>
      </c>
      <c r="G81" s="1319"/>
      <c r="H81" s="1319"/>
      <c r="I81" s="1319"/>
      <c r="J81" s="1319"/>
      <c r="K81" s="1319"/>
      <c r="L81" s="1319"/>
      <c r="M81" s="1319"/>
      <c r="N81" s="1319"/>
    </row>
    <row r="84" spans="1:14" s="197" customFormat="1" x14ac:dyDescent="0.3">
      <c r="A84" s="339" t="s">
        <v>418</v>
      </c>
      <c r="B84" s="195" t="s">
        <v>584</v>
      </c>
      <c r="D84" s="1313" t="s">
        <v>419</v>
      </c>
      <c r="E84" s="1313"/>
      <c r="F84" s="1313"/>
      <c r="G84" s="1313"/>
      <c r="H84" s="1313"/>
      <c r="I84" s="1313"/>
      <c r="J84" s="1313"/>
      <c r="K84" s="1313"/>
      <c r="L84" s="1313"/>
      <c r="M84" s="1313"/>
      <c r="N84" s="1313"/>
    </row>
    <row r="85" spans="1:14" s="197" customFormat="1" x14ac:dyDescent="0.3">
      <c r="B85" s="195" t="s">
        <v>607</v>
      </c>
      <c r="D85" s="1313" t="s">
        <v>420</v>
      </c>
      <c r="E85" s="1313"/>
      <c r="F85" s="1313"/>
      <c r="G85" s="1313"/>
      <c r="H85" s="1313"/>
      <c r="I85" s="1313"/>
      <c r="J85" s="1313"/>
      <c r="K85" s="1313"/>
      <c r="L85" s="1313"/>
      <c r="M85" s="1313"/>
      <c r="N85" s="1313"/>
    </row>
    <row r="86" spans="1:14" s="197" customFormat="1" x14ac:dyDescent="0.3">
      <c r="B86" s="195" t="s">
        <v>585</v>
      </c>
      <c r="D86" s="1313" t="s">
        <v>612</v>
      </c>
      <c r="E86" s="1313"/>
      <c r="F86" s="1313"/>
      <c r="G86" s="1313"/>
      <c r="H86" s="1313"/>
      <c r="I86" s="1313"/>
      <c r="J86" s="1313"/>
      <c r="K86" s="1313"/>
      <c r="L86" s="1313"/>
      <c r="M86" s="1313"/>
      <c r="N86" s="1313"/>
    </row>
    <row r="87" spans="1:14" s="197" customFormat="1" x14ac:dyDescent="0.3">
      <c r="B87" s="195"/>
      <c r="D87" s="1051" t="s">
        <v>217</v>
      </c>
      <c r="E87" s="1313" t="s">
        <v>647</v>
      </c>
      <c r="F87" s="1313"/>
      <c r="G87" s="1313"/>
      <c r="H87" s="1313"/>
      <c r="I87" s="1313"/>
      <c r="J87" s="1313"/>
      <c r="K87" s="1313"/>
      <c r="L87" s="1313"/>
      <c r="M87" s="1313"/>
      <c r="N87" s="1313"/>
    </row>
    <row r="88" spans="1:14" s="197" customFormat="1" ht="29.4" customHeight="1" x14ac:dyDescent="0.3">
      <c r="B88" s="195"/>
      <c r="D88" s="1051" t="s">
        <v>219</v>
      </c>
      <c r="E88" s="1312" t="s">
        <v>648</v>
      </c>
      <c r="F88" s="1312"/>
      <c r="G88" s="1312"/>
      <c r="H88" s="1312"/>
      <c r="I88" s="1312"/>
      <c r="J88" s="1312"/>
      <c r="K88" s="1312"/>
      <c r="L88" s="1312"/>
      <c r="M88" s="1312"/>
      <c r="N88" s="1312"/>
    </row>
    <row r="89" spans="1:14" s="197" customFormat="1" ht="20.399999999999999" customHeight="1" x14ac:dyDescent="0.3">
      <c r="B89" s="195"/>
      <c r="D89" s="1051" t="s">
        <v>220</v>
      </c>
      <c r="E89" s="1312" t="s">
        <v>649</v>
      </c>
      <c r="F89" s="1312"/>
      <c r="G89" s="1312"/>
      <c r="H89" s="1312"/>
      <c r="I89" s="1312"/>
      <c r="J89" s="1312"/>
      <c r="K89" s="1312"/>
      <c r="L89" s="1312"/>
      <c r="M89" s="1312"/>
      <c r="N89" s="1312"/>
    </row>
    <row r="90" spans="1:14" s="197" customFormat="1" ht="31.2" customHeight="1" x14ac:dyDescent="0.3">
      <c r="B90" s="195"/>
      <c r="D90" s="1052" t="s">
        <v>221</v>
      </c>
      <c r="E90" s="1312" t="s">
        <v>650</v>
      </c>
      <c r="F90" s="1312"/>
      <c r="G90" s="1312"/>
      <c r="H90" s="1312"/>
      <c r="I90" s="1312"/>
      <c r="J90" s="1312"/>
      <c r="K90" s="1312"/>
      <c r="L90" s="1312"/>
      <c r="M90" s="1312"/>
      <c r="N90" s="1312"/>
    </row>
    <row r="91" spans="1:14" s="197" customFormat="1" ht="29.25" customHeight="1" x14ac:dyDescent="0.3">
      <c r="B91" s="195"/>
      <c r="D91" s="1051" t="s">
        <v>228</v>
      </c>
      <c r="E91" s="1312" t="s">
        <v>651</v>
      </c>
      <c r="F91" s="1312"/>
      <c r="G91" s="1312"/>
      <c r="H91" s="1312"/>
      <c r="I91" s="1312"/>
      <c r="J91" s="1312"/>
      <c r="K91" s="1312"/>
      <c r="L91" s="1312"/>
      <c r="M91" s="1312"/>
      <c r="N91" s="1312"/>
    </row>
    <row r="92" spans="1:14" s="197" customFormat="1" x14ac:dyDescent="0.3">
      <c r="B92" s="195"/>
      <c r="D92" s="1051" t="s">
        <v>222</v>
      </c>
      <c r="E92" s="1313" t="s">
        <v>652</v>
      </c>
      <c r="F92" s="1313"/>
      <c r="G92" s="1313"/>
      <c r="H92" s="1313"/>
      <c r="I92" s="1313"/>
      <c r="J92" s="1313"/>
      <c r="K92" s="1313"/>
      <c r="L92" s="1313"/>
      <c r="M92" s="1313"/>
      <c r="N92" s="1313"/>
    </row>
    <row r="93" spans="1:14" s="197" customFormat="1" ht="63" customHeight="1" x14ac:dyDescent="0.3">
      <c r="B93" s="195"/>
      <c r="D93" s="1051" t="s">
        <v>223</v>
      </c>
      <c r="E93" s="1312" t="s">
        <v>653</v>
      </c>
      <c r="F93" s="1312"/>
      <c r="G93" s="1312"/>
      <c r="H93" s="1312"/>
      <c r="I93" s="1312"/>
      <c r="J93" s="1312"/>
      <c r="K93" s="1312"/>
      <c r="L93" s="1312"/>
      <c r="M93" s="1312"/>
      <c r="N93" s="1312"/>
    </row>
    <row r="94" spans="1:14" s="197" customFormat="1" ht="19.5" customHeight="1" x14ac:dyDescent="0.3">
      <c r="B94" s="195"/>
      <c r="D94" s="1051" t="s">
        <v>224</v>
      </c>
      <c r="E94" s="1312" t="s">
        <v>654</v>
      </c>
      <c r="F94" s="1312"/>
      <c r="G94" s="1312"/>
      <c r="H94" s="1312"/>
      <c r="I94" s="1312"/>
      <c r="J94" s="1312"/>
      <c r="K94" s="1312"/>
      <c r="L94" s="1312"/>
      <c r="M94" s="1312"/>
      <c r="N94" s="1312"/>
    </row>
    <row r="95" spans="1:14" s="197" customFormat="1" x14ac:dyDescent="0.3">
      <c r="B95" s="195"/>
      <c r="D95" s="1051" t="s">
        <v>105</v>
      </c>
      <c r="E95" s="1313" t="s">
        <v>655</v>
      </c>
      <c r="F95" s="1313"/>
      <c r="G95" s="1313"/>
      <c r="H95" s="1313"/>
      <c r="I95" s="1313"/>
      <c r="J95" s="1313"/>
      <c r="K95" s="1313"/>
      <c r="L95" s="1313"/>
      <c r="M95" s="1313"/>
      <c r="N95" s="1313"/>
    </row>
    <row r="96" spans="1:14" s="197" customFormat="1" x14ac:dyDescent="0.3">
      <c r="B96" s="195"/>
      <c r="D96" s="1051" t="s">
        <v>106</v>
      </c>
      <c r="E96" s="1313" t="s">
        <v>656</v>
      </c>
      <c r="F96" s="1313"/>
      <c r="G96" s="1313"/>
      <c r="H96" s="1313"/>
      <c r="I96" s="1313"/>
      <c r="J96" s="1313"/>
      <c r="K96" s="1313"/>
      <c r="L96" s="1313"/>
      <c r="M96" s="1313"/>
      <c r="N96" s="1313"/>
    </row>
    <row r="97" spans="1:14" s="197" customFormat="1" x14ac:dyDescent="0.3">
      <c r="B97" s="195"/>
      <c r="D97" s="1051" t="s">
        <v>107</v>
      </c>
      <c r="E97" s="1313" t="s">
        <v>657</v>
      </c>
      <c r="F97" s="1313"/>
      <c r="G97" s="1313"/>
      <c r="H97" s="1313"/>
      <c r="I97" s="1313"/>
      <c r="J97" s="1313"/>
      <c r="K97" s="1313"/>
      <c r="L97" s="1313"/>
      <c r="M97" s="1313"/>
      <c r="N97" s="1313"/>
    </row>
    <row r="98" spans="1:14" s="197" customFormat="1" ht="60" customHeight="1" x14ac:dyDescent="0.3">
      <c r="B98" s="195"/>
      <c r="D98" s="1051" t="s">
        <v>643</v>
      </c>
      <c r="E98" s="1312" t="s">
        <v>732</v>
      </c>
      <c r="F98" s="1312"/>
      <c r="G98" s="1312"/>
      <c r="H98" s="1312"/>
      <c r="I98" s="1312"/>
      <c r="J98" s="1312"/>
      <c r="K98" s="1312"/>
      <c r="L98" s="1312"/>
      <c r="M98" s="1312"/>
      <c r="N98" s="1312"/>
    </row>
    <row r="99" spans="1:14" s="197" customFormat="1" ht="78.599999999999994" customHeight="1" x14ac:dyDescent="0.3">
      <c r="B99" s="195"/>
      <c r="D99" s="1051" t="s">
        <v>644</v>
      </c>
      <c r="E99" s="1312" t="s">
        <v>733</v>
      </c>
      <c r="F99" s="1312"/>
      <c r="G99" s="1312"/>
      <c r="H99" s="1312"/>
      <c r="I99" s="1312"/>
      <c r="J99" s="1312"/>
      <c r="K99" s="1312"/>
      <c r="L99" s="1312"/>
      <c r="M99" s="1312"/>
      <c r="N99" s="1312"/>
    </row>
    <row r="100" spans="1:14" s="197" customFormat="1" ht="91.2" customHeight="1" x14ac:dyDescent="0.3">
      <c r="B100" s="195"/>
      <c r="D100" s="1051" t="s">
        <v>645</v>
      </c>
      <c r="E100" s="1312" t="s">
        <v>734</v>
      </c>
      <c r="F100" s="1312"/>
      <c r="G100" s="1312"/>
      <c r="H100" s="1312"/>
      <c r="I100" s="1312"/>
      <c r="J100" s="1312"/>
      <c r="K100" s="1312"/>
      <c r="L100" s="1312"/>
      <c r="M100" s="1312"/>
      <c r="N100" s="1312"/>
    </row>
    <row r="101" spans="1:14" s="197" customFormat="1" x14ac:dyDescent="0.3">
      <c r="B101" s="195"/>
      <c r="D101" s="17" t="s">
        <v>646</v>
      </c>
      <c r="E101" s="1313" t="s">
        <v>658</v>
      </c>
      <c r="F101" s="1313"/>
      <c r="G101" s="1313"/>
      <c r="H101" s="1313"/>
      <c r="I101" s="1313"/>
      <c r="J101" s="1313"/>
      <c r="K101" s="1313"/>
      <c r="L101" s="1313"/>
      <c r="M101" s="1313"/>
      <c r="N101" s="1313"/>
    </row>
    <row r="102" spans="1:14" s="197" customFormat="1" x14ac:dyDescent="0.3">
      <c r="B102" s="195"/>
    </row>
    <row r="103" spans="1:14" s="197" customFormat="1" x14ac:dyDescent="0.3">
      <c r="B103" s="195"/>
    </row>
    <row r="104" spans="1:14" s="197" customFormat="1" ht="28.8" x14ac:dyDescent="0.3">
      <c r="A104" s="344" t="s">
        <v>426</v>
      </c>
      <c r="B104" s="195" t="s">
        <v>587</v>
      </c>
      <c r="D104" s="1312" t="s">
        <v>611</v>
      </c>
      <c r="E104" s="1312"/>
      <c r="F104" s="1312"/>
      <c r="G104" s="1312"/>
      <c r="H104" s="1312"/>
      <c r="I104" s="1312"/>
      <c r="J104" s="1312"/>
      <c r="K104" s="1312"/>
      <c r="L104" s="1312"/>
      <c r="M104" s="1312"/>
      <c r="N104" s="1312"/>
    </row>
    <row r="105" spans="1:14" s="197" customFormat="1" x14ac:dyDescent="0.3">
      <c r="B105" s="195"/>
      <c r="D105" s="197" t="s">
        <v>708</v>
      </c>
      <c r="E105" s="1313" t="s">
        <v>515</v>
      </c>
      <c r="F105" s="1313"/>
      <c r="G105" s="1313"/>
      <c r="H105" s="1313"/>
      <c r="I105" s="1313"/>
      <c r="J105" s="1313"/>
      <c r="K105" s="1313"/>
      <c r="L105" s="1313"/>
      <c r="M105" s="1313"/>
      <c r="N105" s="1313"/>
    </row>
    <row r="106" spans="1:14" s="197" customFormat="1" x14ac:dyDescent="0.3">
      <c r="B106" s="195"/>
      <c r="D106" s="197" t="s">
        <v>427</v>
      </c>
      <c r="E106" s="1313" t="s">
        <v>428</v>
      </c>
      <c r="F106" s="1313"/>
      <c r="G106" s="1313"/>
      <c r="H106" s="1313"/>
      <c r="I106" s="1313"/>
      <c r="J106" s="1313"/>
      <c r="K106" s="1313"/>
      <c r="L106" s="1313"/>
      <c r="M106" s="1313"/>
      <c r="N106" s="1313"/>
    </row>
    <row r="107" spans="1:14" s="197" customFormat="1" x14ac:dyDescent="0.3">
      <c r="B107" s="195"/>
      <c r="E107" s="1313" t="s">
        <v>211</v>
      </c>
      <c r="F107" s="1313"/>
      <c r="G107" s="1313"/>
      <c r="H107" s="1313"/>
      <c r="I107" s="1313"/>
      <c r="J107" s="1313"/>
      <c r="K107" s="1313"/>
      <c r="L107" s="1313"/>
      <c r="M107" s="1313"/>
      <c r="N107" s="1313"/>
    </row>
    <row r="108" spans="1:14" s="197" customFormat="1" ht="16.95" customHeight="1" x14ac:dyDescent="0.3">
      <c r="B108" s="195"/>
      <c r="D108" s="196" t="s">
        <v>212</v>
      </c>
      <c r="E108" s="1313" t="s">
        <v>516</v>
      </c>
      <c r="F108" s="1313"/>
      <c r="G108" s="1313"/>
      <c r="H108" s="1313"/>
      <c r="I108" s="1313"/>
      <c r="J108" s="1313"/>
      <c r="K108" s="1313"/>
      <c r="L108" s="1313"/>
      <c r="M108" s="1313"/>
      <c r="N108" s="1313"/>
    </row>
    <row r="109" spans="1:14" s="197" customFormat="1" x14ac:dyDescent="0.3">
      <c r="B109" s="195"/>
      <c r="D109" s="197" t="s">
        <v>213</v>
      </c>
      <c r="E109" s="1313" t="s">
        <v>429</v>
      </c>
      <c r="F109" s="1313"/>
      <c r="G109" s="1313"/>
      <c r="H109" s="1313"/>
      <c r="I109" s="1313"/>
      <c r="J109" s="1313"/>
      <c r="K109" s="1313"/>
      <c r="L109" s="1313"/>
      <c r="M109" s="1313"/>
      <c r="N109" s="1313"/>
    </row>
    <row r="110" spans="1:14" s="197" customFormat="1" ht="30" customHeight="1" x14ac:dyDescent="0.3">
      <c r="B110" s="195"/>
      <c r="D110" s="196" t="s">
        <v>214</v>
      </c>
      <c r="E110" s="1312" t="s">
        <v>430</v>
      </c>
      <c r="F110" s="1312"/>
      <c r="G110" s="1312"/>
      <c r="H110" s="1312"/>
      <c r="I110" s="1312"/>
      <c r="J110" s="1312"/>
      <c r="K110" s="1312"/>
      <c r="L110" s="1312"/>
      <c r="M110" s="1312"/>
      <c r="N110" s="1312"/>
    </row>
    <row r="111" spans="1:14" s="197" customFormat="1" x14ac:dyDescent="0.3">
      <c r="B111" s="195"/>
      <c r="F111" s="1313" t="s">
        <v>431</v>
      </c>
      <c r="G111" s="1313"/>
      <c r="H111" s="1313"/>
      <c r="I111" s="1313"/>
      <c r="J111" s="1313"/>
      <c r="K111" s="1313"/>
      <c r="L111" s="1313"/>
      <c r="M111" s="1313"/>
      <c r="N111" s="1313"/>
    </row>
    <row r="112" spans="1:14" s="197" customFormat="1" x14ac:dyDescent="0.3">
      <c r="B112" s="195"/>
      <c r="F112" s="1313" t="s">
        <v>101</v>
      </c>
      <c r="G112" s="1313"/>
      <c r="H112" s="1313"/>
      <c r="I112" s="1313"/>
      <c r="J112" s="1313"/>
      <c r="K112" s="1313"/>
      <c r="L112" s="1313"/>
      <c r="M112" s="1313"/>
      <c r="N112" s="1313"/>
    </row>
    <row r="113" spans="1:14" s="197" customFormat="1" x14ac:dyDescent="0.3">
      <c r="B113" s="195"/>
      <c r="F113" s="1313" t="s">
        <v>102</v>
      </c>
      <c r="G113" s="1313"/>
      <c r="H113" s="1313"/>
      <c r="I113" s="1313"/>
      <c r="J113" s="1313"/>
      <c r="K113" s="1313"/>
      <c r="L113" s="1313"/>
      <c r="M113" s="1313"/>
      <c r="N113" s="1313"/>
    </row>
    <row r="114" spans="1:14" s="197" customFormat="1" ht="50.4" customHeight="1" x14ac:dyDescent="0.3">
      <c r="B114" s="195"/>
      <c r="D114" s="17" t="s">
        <v>215</v>
      </c>
      <c r="E114" s="1312" t="s">
        <v>432</v>
      </c>
      <c r="F114" s="1312"/>
      <c r="G114" s="1312"/>
      <c r="H114" s="1312"/>
      <c r="I114" s="1312"/>
      <c r="J114" s="1312"/>
      <c r="K114" s="1312"/>
      <c r="L114" s="1312"/>
      <c r="M114" s="1312"/>
      <c r="N114" s="1312"/>
    </row>
    <row r="115" spans="1:14" s="197" customFormat="1" x14ac:dyDescent="0.3">
      <c r="B115" s="195"/>
      <c r="F115" s="1320" t="s">
        <v>433</v>
      </c>
      <c r="G115" s="1320"/>
      <c r="H115" s="1320"/>
      <c r="I115" s="1320"/>
      <c r="J115" s="1320"/>
      <c r="K115" s="1320"/>
      <c r="L115" s="1320"/>
      <c r="M115" s="1320"/>
      <c r="N115" s="1320"/>
    </row>
    <row r="116" spans="1:14" s="197" customFormat="1" ht="19.95" customHeight="1" x14ac:dyDescent="0.3">
      <c r="B116" s="195"/>
      <c r="F116" s="1328" t="s">
        <v>103</v>
      </c>
      <c r="G116" s="1328"/>
      <c r="H116" s="1328"/>
      <c r="I116" s="1328"/>
      <c r="J116" s="1328"/>
      <c r="K116" s="1328"/>
      <c r="L116" s="1328"/>
      <c r="M116" s="1328"/>
      <c r="N116" s="1328"/>
    </row>
    <row r="117" spans="1:14" s="197" customFormat="1" x14ac:dyDescent="0.3">
      <c r="B117" s="195"/>
      <c r="F117" s="1320" t="s">
        <v>104</v>
      </c>
      <c r="G117" s="1320"/>
      <c r="H117" s="1320"/>
      <c r="I117" s="1320"/>
      <c r="J117" s="1320"/>
      <c r="K117" s="1320"/>
      <c r="L117" s="1320"/>
      <c r="M117" s="1320"/>
      <c r="N117" s="1320"/>
    </row>
    <row r="118" spans="1:14" s="197" customFormat="1" ht="38.4" customHeight="1" x14ac:dyDescent="0.3">
      <c r="B118" s="195"/>
      <c r="D118" s="197" t="s">
        <v>216</v>
      </c>
      <c r="E118" s="1312" t="s">
        <v>434</v>
      </c>
      <c r="F118" s="1312"/>
      <c r="G118" s="1312"/>
      <c r="H118" s="1312"/>
      <c r="I118" s="1312"/>
      <c r="J118" s="1312"/>
      <c r="K118" s="1312"/>
      <c r="L118" s="1312"/>
      <c r="M118" s="1312"/>
      <c r="N118" s="1312"/>
    </row>
    <row r="119" spans="1:14" s="197" customFormat="1" ht="45" customHeight="1" x14ac:dyDescent="0.3">
      <c r="B119" s="195"/>
      <c r="D119" s="17" t="s">
        <v>105</v>
      </c>
      <c r="E119" s="1312" t="s">
        <v>435</v>
      </c>
      <c r="F119" s="1312"/>
      <c r="G119" s="1312"/>
      <c r="H119" s="1312"/>
      <c r="I119" s="1312"/>
      <c r="J119" s="1312"/>
      <c r="K119" s="1312"/>
      <c r="L119" s="1312"/>
      <c r="M119" s="1312"/>
      <c r="N119" s="1312"/>
    </row>
    <row r="120" spans="1:14" s="197" customFormat="1" ht="33" customHeight="1" x14ac:dyDescent="0.3">
      <c r="B120" s="195"/>
      <c r="D120" s="17" t="s">
        <v>106</v>
      </c>
      <c r="E120" s="1312" t="s">
        <v>436</v>
      </c>
      <c r="F120" s="1312"/>
      <c r="G120" s="1312"/>
      <c r="H120" s="1312"/>
      <c r="I120" s="1312"/>
      <c r="J120" s="1312"/>
      <c r="K120" s="1312"/>
      <c r="L120" s="1312"/>
      <c r="M120" s="1312"/>
      <c r="N120" s="1312"/>
    </row>
    <row r="121" spans="1:14" s="197" customFormat="1" ht="64.95" customHeight="1" x14ac:dyDescent="0.3">
      <c r="B121" s="195"/>
      <c r="D121" s="17" t="s">
        <v>107</v>
      </c>
      <c r="E121" s="1312" t="s">
        <v>437</v>
      </c>
      <c r="F121" s="1312"/>
      <c r="G121" s="1312"/>
      <c r="H121" s="1312"/>
      <c r="I121" s="1312"/>
      <c r="J121" s="1312"/>
      <c r="K121" s="1312"/>
      <c r="L121" s="1312"/>
      <c r="M121" s="1312"/>
      <c r="N121" s="1312"/>
    </row>
    <row r="122" spans="1:14" s="197" customFormat="1" x14ac:dyDescent="0.3">
      <c r="B122" s="195"/>
      <c r="E122" s="224"/>
    </row>
    <row r="123" spans="1:14" s="197" customFormat="1" x14ac:dyDescent="0.3">
      <c r="B123" s="195"/>
    </row>
    <row r="124" spans="1:14" s="197" customFormat="1" x14ac:dyDescent="0.3">
      <c r="A124" s="340" t="s">
        <v>438</v>
      </c>
      <c r="B124" s="195" t="s">
        <v>586</v>
      </c>
      <c r="D124" s="1313" t="s">
        <v>610</v>
      </c>
      <c r="E124" s="1313"/>
      <c r="F124" s="1313"/>
      <c r="G124" s="1313"/>
      <c r="H124" s="1313"/>
      <c r="I124" s="1313"/>
      <c r="J124" s="1313"/>
      <c r="K124" s="1313"/>
      <c r="L124" s="1313"/>
      <c r="M124" s="1313"/>
      <c r="N124" s="1313"/>
    </row>
    <row r="125" spans="1:14" s="197" customFormat="1" x14ac:dyDescent="0.3">
      <c r="B125" s="195"/>
      <c r="D125" s="17" t="s">
        <v>217</v>
      </c>
      <c r="E125" s="1313" t="s">
        <v>218</v>
      </c>
      <c r="F125" s="1313"/>
      <c r="G125" s="1313"/>
      <c r="H125" s="1313"/>
      <c r="I125" s="1313"/>
      <c r="J125" s="1313"/>
      <c r="K125" s="1313"/>
      <c r="L125" s="1313"/>
      <c r="M125" s="1313"/>
      <c r="N125" s="1313"/>
    </row>
    <row r="126" spans="1:14" s="197" customFormat="1" x14ac:dyDescent="0.3">
      <c r="B126" s="195"/>
      <c r="D126" s="17" t="s">
        <v>219</v>
      </c>
      <c r="E126" s="1313" t="s">
        <v>439</v>
      </c>
      <c r="F126" s="1313"/>
      <c r="G126" s="1313"/>
      <c r="H126" s="1313"/>
      <c r="I126" s="1313"/>
      <c r="J126" s="1313"/>
      <c r="K126" s="1313"/>
      <c r="L126" s="1313"/>
      <c r="M126" s="1313"/>
      <c r="N126" s="1313"/>
    </row>
    <row r="127" spans="1:14" s="197" customFormat="1" x14ac:dyDescent="0.3">
      <c r="B127" s="195"/>
      <c r="D127" s="17" t="s">
        <v>220</v>
      </c>
      <c r="E127" s="1313" t="s">
        <v>440</v>
      </c>
      <c r="F127" s="1313"/>
      <c r="G127" s="1313"/>
      <c r="H127" s="1313"/>
      <c r="I127" s="1313"/>
      <c r="J127" s="1313"/>
      <c r="K127" s="1313"/>
      <c r="L127" s="1313"/>
      <c r="M127" s="1313"/>
      <c r="N127" s="1313"/>
    </row>
    <row r="128" spans="1:14" s="197" customFormat="1" x14ac:dyDescent="0.3">
      <c r="B128" s="195"/>
      <c r="D128" s="17" t="s">
        <v>221</v>
      </c>
      <c r="E128" s="1313" t="s">
        <v>441</v>
      </c>
      <c r="F128" s="1313"/>
      <c r="G128" s="1313"/>
      <c r="H128" s="1313"/>
      <c r="I128" s="1313"/>
      <c r="J128" s="1313"/>
      <c r="K128" s="1313"/>
      <c r="L128" s="1313"/>
      <c r="M128" s="1313"/>
      <c r="N128" s="1313"/>
    </row>
    <row r="129" spans="1:14" s="197" customFormat="1" ht="33" customHeight="1" x14ac:dyDescent="0.3">
      <c r="B129" s="195"/>
      <c r="D129" s="17" t="s">
        <v>228</v>
      </c>
      <c r="E129" s="1312" t="s">
        <v>442</v>
      </c>
      <c r="F129" s="1312"/>
      <c r="G129" s="1312"/>
      <c r="H129" s="1312"/>
      <c r="I129" s="1312"/>
      <c r="J129" s="1312"/>
      <c r="K129" s="1312"/>
      <c r="L129" s="1312"/>
      <c r="M129" s="1312"/>
      <c r="N129" s="1312"/>
    </row>
    <row r="130" spans="1:14" s="197" customFormat="1" ht="78.599999999999994" customHeight="1" x14ac:dyDescent="0.3">
      <c r="B130" s="195"/>
      <c r="D130" s="17" t="s">
        <v>222</v>
      </c>
      <c r="E130" s="1312" t="s">
        <v>443</v>
      </c>
      <c r="F130" s="1312"/>
      <c r="G130" s="1312"/>
      <c r="H130" s="1312"/>
      <c r="I130" s="1312"/>
      <c r="J130" s="1312"/>
      <c r="K130" s="1312"/>
      <c r="L130" s="1312"/>
      <c r="M130" s="1312"/>
      <c r="N130" s="1312"/>
    </row>
    <row r="131" spans="1:14" s="197" customFormat="1" ht="21.6" customHeight="1" x14ac:dyDescent="0.3">
      <c r="B131" s="195"/>
      <c r="D131" s="17" t="s">
        <v>223</v>
      </c>
      <c r="E131" s="1312" t="s">
        <v>444</v>
      </c>
      <c r="F131" s="1312"/>
      <c r="G131" s="1312"/>
      <c r="H131" s="1312"/>
      <c r="I131" s="1312"/>
      <c r="J131" s="1312"/>
      <c r="K131" s="1312"/>
      <c r="L131" s="1312"/>
      <c r="M131" s="1312"/>
      <c r="N131" s="1312"/>
    </row>
    <row r="132" spans="1:14" s="197" customFormat="1" ht="42.6" customHeight="1" x14ac:dyDescent="0.3">
      <c r="B132" s="195"/>
      <c r="D132" s="17" t="s">
        <v>224</v>
      </c>
      <c r="E132" s="1312" t="s">
        <v>445</v>
      </c>
      <c r="F132" s="1312"/>
      <c r="G132" s="1312"/>
      <c r="H132" s="1312"/>
      <c r="I132" s="1312"/>
      <c r="J132" s="1312"/>
      <c r="K132" s="1312"/>
      <c r="L132" s="1312"/>
      <c r="M132" s="1312"/>
      <c r="N132" s="1312"/>
    </row>
    <row r="133" spans="1:14" s="197" customFormat="1" ht="36.6" customHeight="1" x14ac:dyDescent="0.3">
      <c r="B133" s="195"/>
      <c r="D133" s="17" t="s">
        <v>105</v>
      </c>
      <c r="E133" s="1312" t="s">
        <v>446</v>
      </c>
      <c r="F133" s="1312"/>
      <c r="G133" s="1312"/>
      <c r="H133" s="1312"/>
      <c r="I133" s="1312"/>
      <c r="J133" s="1312"/>
      <c r="K133" s="1312"/>
      <c r="L133" s="1312"/>
      <c r="M133" s="1312"/>
      <c r="N133" s="1312"/>
    </row>
    <row r="134" spans="1:14" s="197" customFormat="1" x14ac:dyDescent="0.3">
      <c r="B134" s="195"/>
    </row>
    <row r="135" spans="1:14" s="197" customFormat="1" x14ac:dyDescent="0.3">
      <c r="B135" s="195"/>
    </row>
    <row r="136" spans="1:14" s="197" customFormat="1" x14ac:dyDescent="0.3">
      <c r="A136" s="340" t="s">
        <v>447</v>
      </c>
      <c r="B136" s="195" t="s">
        <v>608</v>
      </c>
      <c r="D136" s="1313" t="s">
        <v>609</v>
      </c>
      <c r="E136" s="1313"/>
      <c r="F136" s="1313"/>
      <c r="G136" s="1313"/>
      <c r="H136" s="1313"/>
      <c r="I136" s="1313"/>
      <c r="J136" s="1313"/>
      <c r="K136" s="1313"/>
      <c r="L136" s="1313"/>
      <c r="M136" s="1313"/>
      <c r="N136" s="1313"/>
    </row>
    <row r="137" spans="1:14" s="197" customFormat="1" x14ac:dyDescent="0.3">
      <c r="B137" s="195"/>
      <c r="D137" s="17" t="s">
        <v>217</v>
      </c>
      <c r="E137" s="1313" t="s">
        <v>448</v>
      </c>
      <c r="F137" s="1313"/>
      <c r="G137" s="1313"/>
      <c r="H137" s="1313"/>
      <c r="I137" s="1313"/>
      <c r="J137" s="1313"/>
      <c r="K137" s="1313"/>
      <c r="L137" s="1313"/>
      <c r="M137" s="1313"/>
      <c r="N137" s="1313"/>
    </row>
    <row r="138" spans="1:14" s="197" customFormat="1" ht="46.2" customHeight="1" x14ac:dyDescent="0.3">
      <c r="B138" s="195"/>
      <c r="D138" s="225" t="s">
        <v>517</v>
      </c>
      <c r="E138" s="1312" t="s">
        <v>227</v>
      </c>
      <c r="F138" s="1312"/>
      <c r="G138" s="1312"/>
      <c r="H138" s="1312"/>
      <c r="I138" s="1312"/>
      <c r="J138" s="1312"/>
      <c r="K138" s="1312"/>
      <c r="L138" s="1312"/>
      <c r="M138" s="1312"/>
      <c r="N138" s="1312"/>
    </row>
    <row r="139" spans="1:14" s="197" customFormat="1" x14ac:dyDescent="0.3">
      <c r="B139" s="195"/>
      <c r="D139" s="17" t="s">
        <v>228</v>
      </c>
      <c r="E139" s="1313" t="s">
        <v>229</v>
      </c>
      <c r="F139" s="1313"/>
      <c r="G139" s="1313"/>
      <c r="H139" s="1313"/>
      <c r="I139" s="1313"/>
      <c r="J139" s="1313"/>
      <c r="K139" s="1313"/>
      <c r="L139" s="1313"/>
      <c r="M139" s="1313"/>
      <c r="N139" s="1313"/>
    </row>
    <row r="140" spans="1:14" s="197" customFormat="1" ht="34.200000000000003" customHeight="1" x14ac:dyDescent="0.3">
      <c r="B140" s="195"/>
      <c r="D140" s="17" t="s">
        <v>222</v>
      </c>
      <c r="E140" s="1312" t="s">
        <v>450</v>
      </c>
      <c r="F140" s="1312"/>
      <c r="G140" s="1312"/>
      <c r="H140" s="1312"/>
      <c r="I140" s="1312"/>
      <c r="J140" s="1312"/>
      <c r="K140" s="1312"/>
      <c r="L140" s="1312"/>
      <c r="M140" s="1312"/>
      <c r="N140" s="1312"/>
    </row>
    <row r="141" spans="1:14" s="197" customFormat="1" x14ac:dyDescent="0.3">
      <c r="B141" s="195"/>
      <c r="D141" s="17" t="s">
        <v>223</v>
      </c>
      <c r="E141" s="1312" t="s">
        <v>449</v>
      </c>
      <c r="F141" s="1312"/>
      <c r="G141" s="1312"/>
      <c r="H141" s="1312"/>
      <c r="I141" s="1312"/>
      <c r="J141" s="1312"/>
      <c r="K141" s="1312"/>
      <c r="L141" s="1312"/>
      <c r="M141" s="1312"/>
      <c r="N141" s="1312"/>
    </row>
    <row r="142" spans="1:14" s="1054" customFormat="1" ht="21" customHeight="1" x14ac:dyDescent="0.3">
      <c r="B142" s="195"/>
      <c r="D142" s="17" t="s">
        <v>224</v>
      </c>
      <c r="E142" s="1312" t="s">
        <v>660</v>
      </c>
      <c r="F142" s="1312"/>
      <c r="G142" s="1312"/>
      <c r="H142" s="1312"/>
      <c r="I142" s="1312"/>
      <c r="J142" s="1312"/>
      <c r="K142" s="1312"/>
      <c r="L142" s="1312"/>
      <c r="M142" s="1312"/>
      <c r="N142" s="1312"/>
    </row>
    <row r="143" spans="1:14" s="197" customFormat="1" ht="19.95" customHeight="1" x14ac:dyDescent="0.3">
      <c r="B143" s="195"/>
      <c r="D143" s="17" t="s">
        <v>105</v>
      </c>
      <c r="E143" s="1312" t="s">
        <v>451</v>
      </c>
      <c r="F143" s="1312"/>
      <c r="G143" s="1312"/>
      <c r="H143" s="1312"/>
      <c r="I143" s="1312"/>
      <c r="J143" s="1312"/>
      <c r="K143" s="1312"/>
      <c r="L143" s="1312"/>
      <c r="M143" s="1312"/>
      <c r="N143" s="1312"/>
    </row>
    <row r="144" spans="1:14" s="197" customFormat="1" x14ac:dyDescent="0.3">
      <c r="B144" s="195"/>
      <c r="D144" s="17" t="s">
        <v>106</v>
      </c>
      <c r="E144" s="1313" t="s">
        <v>518</v>
      </c>
      <c r="F144" s="1313"/>
      <c r="G144" s="1313"/>
      <c r="H144" s="1313"/>
      <c r="I144" s="1313"/>
      <c r="J144" s="1313"/>
      <c r="K144" s="1313"/>
      <c r="L144" s="1313"/>
      <c r="M144" s="1313"/>
      <c r="N144" s="1313"/>
    </row>
    <row r="145" spans="1:14" s="197" customFormat="1" ht="35.25" customHeight="1" x14ac:dyDescent="0.3">
      <c r="B145" s="195"/>
      <c r="D145" s="17" t="s">
        <v>107</v>
      </c>
      <c r="E145" s="1312" t="s">
        <v>452</v>
      </c>
      <c r="F145" s="1312"/>
      <c r="G145" s="1312"/>
      <c r="H145" s="1312"/>
      <c r="I145" s="1312"/>
      <c r="J145" s="1312"/>
      <c r="K145" s="1312"/>
      <c r="L145" s="1312"/>
      <c r="M145" s="1312"/>
      <c r="N145" s="1312"/>
    </row>
    <row r="146" spans="1:14" s="197" customFormat="1" ht="34.5" customHeight="1" x14ac:dyDescent="0.3">
      <c r="B146" s="195"/>
      <c r="D146" s="17" t="s">
        <v>231</v>
      </c>
      <c r="E146" s="1312" t="s">
        <v>456</v>
      </c>
      <c r="F146" s="1312"/>
      <c r="G146" s="1312"/>
      <c r="H146" s="1312"/>
      <c r="I146" s="1312"/>
      <c r="J146" s="1312"/>
      <c r="K146" s="1312"/>
      <c r="L146" s="1312"/>
      <c r="M146" s="1312"/>
      <c r="N146" s="1312"/>
    </row>
    <row r="147" spans="1:14" s="197" customFormat="1" ht="30" customHeight="1" x14ac:dyDescent="0.3">
      <c r="B147" s="195"/>
      <c r="D147" s="17" t="s">
        <v>457</v>
      </c>
      <c r="E147" s="1312" t="s">
        <v>454</v>
      </c>
      <c r="F147" s="1312"/>
      <c r="G147" s="1312"/>
      <c r="H147" s="1312"/>
      <c r="I147" s="1312"/>
      <c r="J147" s="1312"/>
      <c r="K147" s="1312"/>
      <c r="L147" s="1312"/>
      <c r="M147" s="1312"/>
      <c r="N147" s="1312"/>
    </row>
    <row r="148" spans="1:14" s="197" customFormat="1" ht="30" customHeight="1" x14ac:dyDescent="0.3">
      <c r="B148" s="195"/>
      <c r="D148" s="17" t="s">
        <v>630</v>
      </c>
      <c r="E148" s="1312" t="s">
        <v>709</v>
      </c>
      <c r="F148" s="1312"/>
      <c r="G148" s="1312"/>
      <c r="H148" s="1312"/>
      <c r="I148" s="1312"/>
      <c r="J148" s="1312"/>
      <c r="K148" s="1312"/>
      <c r="L148" s="1312"/>
      <c r="M148" s="1312"/>
      <c r="N148" s="1312"/>
    </row>
    <row r="149" spans="1:14" s="197" customFormat="1" ht="38.25" customHeight="1" x14ac:dyDescent="0.3">
      <c r="B149" s="195"/>
      <c r="D149" s="225" t="s">
        <v>661</v>
      </c>
      <c r="E149" s="1312" t="s">
        <v>455</v>
      </c>
      <c r="F149" s="1312"/>
      <c r="G149" s="1312"/>
      <c r="H149" s="1312"/>
      <c r="I149" s="1312"/>
      <c r="J149" s="1312"/>
      <c r="K149" s="1312"/>
      <c r="L149" s="1312"/>
      <c r="M149" s="1312"/>
      <c r="N149" s="1312"/>
    </row>
    <row r="150" spans="1:14" s="197" customFormat="1" x14ac:dyDescent="0.3">
      <c r="B150" s="195"/>
    </row>
    <row r="151" spans="1:14" s="197" customFormat="1" x14ac:dyDescent="0.3">
      <c r="B151" s="195"/>
    </row>
    <row r="152" spans="1:14" s="197" customFormat="1" ht="24" customHeight="1" x14ac:dyDescent="0.3">
      <c r="A152" s="344" t="s">
        <v>459</v>
      </c>
      <c r="B152" s="195" t="s">
        <v>588</v>
      </c>
      <c r="D152" s="1312" t="s">
        <v>460</v>
      </c>
      <c r="E152" s="1312"/>
      <c r="F152" s="1312"/>
      <c r="G152" s="1312"/>
      <c r="H152" s="1312"/>
      <c r="I152" s="1312"/>
      <c r="J152" s="1312"/>
      <c r="K152" s="1312"/>
      <c r="L152" s="1312"/>
      <c r="M152" s="1312"/>
      <c r="N152" s="1312"/>
    </row>
    <row r="153" spans="1:14" s="197" customFormat="1" ht="13.95" customHeight="1" x14ac:dyDescent="0.3">
      <c r="B153" s="195" t="s">
        <v>589</v>
      </c>
      <c r="D153" s="1312" t="s">
        <v>461</v>
      </c>
      <c r="E153" s="1312"/>
      <c r="F153" s="1312"/>
      <c r="G153" s="1312"/>
      <c r="H153" s="1312"/>
      <c r="I153" s="1312"/>
      <c r="J153" s="1312"/>
      <c r="K153" s="1312"/>
      <c r="L153" s="1312"/>
      <c r="M153" s="1312"/>
      <c r="N153" s="1312"/>
    </row>
    <row r="154" spans="1:14" s="197" customFormat="1" ht="16.2" customHeight="1" x14ac:dyDescent="0.3">
      <c r="B154" s="195" t="s">
        <v>590</v>
      </c>
      <c r="D154" s="1312" t="s">
        <v>621</v>
      </c>
      <c r="E154" s="1312"/>
      <c r="F154" s="1312"/>
      <c r="G154" s="1312"/>
      <c r="H154" s="1312"/>
      <c r="I154" s="1312"/>
      <c r="J154" s="1312"/>
      <c r="K154" s="1312"/>
      <c r="L154" s="1312"/>
      <c r="M154" s="1312"/>
      <c r="N154" s="1312"/>
    </row>
    <row r="155" spans="1:14" s="197" customFormat="1" ht="14.4" customHeight="1" x14ac:dyDescent="0.3">
      <c r="B155" s="195" t="s">
        <v>591</v>
      </c>
      <c r="D155" s="1317" t="s">
        <v>621</v>
      </c>
      <c r="E155" s="1317"/>
      <c r="F155" s="1317"/>
      <c r="G155" s="1317"/>
      <c r="H155" s="1317"/>
      <c r="I155" s="1317"/>
      <c r="J155" s="1317"/>
      <c r="K155" s="1317"/>
      <c r="L155" s="1317"/>
      <c r="M155" s="1317"/>
      <c r="N155" s="1317"/>
    </row>
    <row r="156" spans="1:14" s="197" customFormat="1" x14ac:dyDescent="0.3">
      <c r="B156" s="195" t="s">
        <v>592</v>
      </c>
      <c r="D156" s="1313" t="s">
        <v>621</v>
      </c>
      <c r="E156" s="1313"/>
      <c r="F156" s="1313"/>
      <c r="G156" s="1313"/>
      <c r="H156" s="1313"/>
      <c r="I156" s="1313"/>
      <c r="J156" s="1313"/>
      <c r="K156" s="1313"/>
      <c r="L156" s="1313"/>
      <c r="M156" s="1313"/>
      <c r="N156" s="1313"/>
    </row>
    <row r="157" spans="1:14" s="197" customFormat="1" ht="32.4" customHeight="1" x14ac:dyDescent="0.3">
      <c r="B157" s="195" t="s">
        <v>593</v>
      </c>
      <c r="D157" s="1312" t="s">
        <v>622</v>
      </c>
      <c r="E157" s="1312"/>
      <c r="F157" s="1312"/>
      <c r="G157" s="1312"/>
      <c r="H157" s="1312"/>
      <c r="I157" s="1312"/>
      <c r="J157" s="1312"/>
      <c r="K157" s="1312"/>
      <c r="L157" s="1312"/>
      <c r="M157" s="1312"/>
      <c r="N157" s="1312"/>
    </row>
    <row r="158" spans="1:14" s="198" customFormat="1" x14ac:dyDescent="0.3">
      <c r="A158" s="197"/>
      <c r="B158" s="195" t="s">
        <v>594</v>
      </c>
      <c r="D158" s="1313" t="s">
        <v>623</v>
      </c>
      <c r="E158" s="1313"/>
      <c r="F158" s="1313"/>
      <c r="G158" s="1313"/>
      <c r="H158" s="1313"/>
      <c r="I158" s="1313"/>
      <c r="J158" s="1313"/>
      <c r="K158" s="1313"/>
      <c r="L158" s="1313"/>
      <c r="M158" s="1313"/>
      <c r="N158" s="1313"/>
    </row>
    <row r="159" spans="1:14" s="198" customFormat="1" x14ac:dyDescent="0.3">
      <c r="B159" s="195"/>
    </row>
    <row r="160" spans="1:14" s="197" customFormat="1" x14ac:dyDescent="0.3">
      <c r="A160" s="198"/>
      <c r="B160" s="195"/>
    </row>
    <row r="161" spans="1:14" s="197" customFormat="1" ht="15.6" customHeight="1" x14ac:dyDescent="0.3">
      <c r="A161" s="340" t="s">
        <v>624</v>
      </c>
      <c r="B161" s="195" t="s">
        <v>338</v>
      </c>
      <c r="D161" s="1312" t="s">
        <v>462</v>
      </c>
      <c r="E161" s="1312"/>
      <c r="F161" s="1312"/>
      <c r="G161" s="1312"/>
      <c r="H161" s="1312"/>
      <c r="I161" s="1312"/>
      <c r="J161" s="1312"/>
      <c r="K161" s="1312"/>
      <c r="L161" s="1312"/>
      <c r="M161" s="1312"/>
      <c r="N161" s="1312"/>
    </row>
    <row r="162" spans="1:14" s="197" customFormat="1" ht="18" customHeight="1" x14ac:dyDescent="0.3">
      <c r="B162" s="195" t="s">
        <v>614</v>
      </c>
      <c r="D162" s="1312" t="s">
        <v>463</v>
      </c>
      <c r="E162" s="1312"/>
      <c r="F162" s="1312"/>
      <c r="G162" s="1312"/>
      <c r="H162" s="1312"/>
      <c r="I162" s="1312"/>
      <c r="J162" s="1312"/>
      <c r="K162" s="1312"/>
      <c r="L162" s="1312"/>
      <c r="M162" s="1312"/>
      <c r="N162" s="1312"/>
    </row>
    <row r="163" spans="1:14" s="197" customFormat="1" ht="29.4" customHeight="1" x14ac:dyDescent="0.3">
      <c r="B163" s="195" t="s">
        <v>562</v>
      </c>
      <c r="D163" s="1312" t="s">
        <v>710</v>
      </c>
      <c r="E163" s="1312"/>
      <c r="F163" s="1312"/>
      <c r="G163" s="1312"/>
      <c r="H163" s="1312"/>
      <c r="I163" s="1312"/>
      <c r="J163" s="1312"/>
      <c r="K163" s="1312"/>
      <c r="L163" s="1312"/>
      <c r="M163" s="1312"/>
      <c r="N163" s="1312"/>
    </row>
    <row r="164" spans="1:14" s="198" customFormat="1" ht="18.600000000000001" customHeight="1" x14ac:dyDescent="0.3">
      <c r="A164" s="197"/>
      <c r="B164" s="195"/>
      <c r="D164" s="1312"/>
      <c r="E164" s="1312"/>
      <c r="F164" s="1312"/>
      <c r="G164" s="1312"/>
      <c r="H164" s="1312"/>
      <c r="I164" s="1312"/>
      <c r="J164" s="1312"/>
      <c r="K164" s="1312"/>
      <c r="L164" s="1312"/>
      <c r="M164" s="1312"/>
      <c r="N164" s="1312"/>
    </row>
    <row r="165" spans="1:14" s="198" customFormat="1" ht="13.2" customHeight="1" x14ac:dyDescent="0.3">
      <c r="B165" s="195"/>
      <c r="D165" s="199"/>
      <c r="E165" s="199"/>
      <c r="F165" s="199"/>
      <c r="G165" s="199"/>
      <c r="H165" s="199"/>
      <c r="I165" s="199"/>
      <c r="J165" s="199"/>
      <c r="K165" s="199"/>
      <c r="L165" s="199"/>
      <c r="M165" s="199"/>
      <c r="N165" s="199"/>
    </row>
    <row r="166" spans="1:14" s="198" customFormat="1" ht="16.95" customHeight="1" x14ac:dyDescent="0.3">
      <c r="B166" s="229"/>
      <c r="C166" s="17"/>
      <c r="D166" s="225"/>
      <c r="E166" s="225"/>
      <c r="F166" s="225"/>
      <c r="G166" s="199"/>
      <c r="H166" s="199"/>
      <c r="I166" s="199"/>
      <c r="J166" s="199"/>
      <c r="K166" s="199"/>
      <c r="L166" s="199"/>
      <c r="M166" s="199"/>
      <c r="N166" s="199"/>
    </row>
    <row r="167" spans="1:14" s="198" customFormat="1" ht="16.95" customHeight="1" x14ac:dyDescent="0.3">
      <c r="A167" s="340" t="s">
        <v>464</v>
      </c>
      <c r="D167" s="17" t="s">
        <v>233</v>
      </c>
      <c r="E167" s="17" t="s">
        <v>797</v>
      </c>
    </row>
    <row r="168" spans="1:14" s="1181" customFormat="1" x14ac:dyDescent="0.3">
      <c r="A168" s="340"/>
      <c r="D168" s="17"/>
      <c r="E168" s="1052" t="s">
        <v>793</v>
      </c>
    </row>
    <row r="169" spans="1:14" s="198" customFormat="1" x14ac:dyDescent="0.3">
      <c r="A169" s="17"/>
      <c r="B169" s="230" t="s">
        <v>595</v>
      </c>
      <c r="C169" s="17"/>
      <c r="D169" s="1321" t="s">
        <v>462</v>
      </c>
      <c r="E169" s="1321"/>
      <c r="F169" s="1321"/>
      <c r="G169" s="1321"/>
      <c r="H169" s="1321"/>
      <c r="I169" s="1321"/>
      <c r="J169" s="1321"/>
      <c r="K169" s="1321"/>
      <c r="L169" s="1321"/>
      <c r="M169" s="1321"/>
      <c r="N169" s="1321"/>
    </row>
    <row r="170" spans="1:14" s="197" customFormat="1" x14ac:dyDescent="0.3">
      <c r="A170" s="17"/>
      <c r="B170" s="230" t="s">
        <v>711</v>
      </c>
      <c r="C170" s="17"/>
      <c r="D170" s="1321" t="s">
        <v>713</v>
      </c>
      <c r="E170" s="1321"/>
      <c r="F170" s="1321"/>
      <c r="G170" s="1321"/>
      <c r="H170" s="1321"/>
      <c r="I170" s="1321"/>
      <c r="J170" s="1321"/>
      <c r="K170" s="1321"/>
      <c r="L170" s="1321"/>
      <c r="M170" s="1321"/>
      <c r="N170" s="1321"/>
    </row>
    <row r="171" spans="1:14" s="197" customFormat="1" x14ac:dyDescent="0.3">
      <c r="B171" s="230" t="s">
        <v>712</v>
      </c>
      <c r="C171" s="17"/>
      <c r="D171" s="1330" t="s">
        <v>714</v>
      </c>
      <c r="E171" s="1330"/>
      <c r="F171" s="1330"/>
      <c r="G171" s="1330"/>
      <c r="H171" s="1330"/>
      <c r="I171" s="1330"/>
      <c r="J171" s="1330"/>
      <c r="K171" s="1330"/>
      <c r="L171" s="1330"/>
      <c r="M171" s="1330"/>
      <c r="N171" s="1330"/>
    </row>
    <row r="172" spans="1:14" s="1181" customFormat="1" x14ac:dyDescent="0.3">
      <c r="B172" s="195" t="s">
        <v>596</v>
      </c>
      <c r="D172" s="1318" t="s">
        <v>799</v>
      </c>
      <c r="E172" s="1318"/>
      <c r="F172" s="1318"/>
      <c r="G172" s="1318"/>
      <c r="H172" s="1318"/>
      <c r="I172" s="1318"/>
      <c r="J172" s="1318"/>
      <c r="K172" s="1318"/>
      <c r="L172" s="1318"/>
      <c r="M172" s="1318"/>
      <c r="N172" s="1318"/>
    </row>
    <row r="173" spans="1:14" s="1181" customFormat="1" x14ac:dyDescent="0.3">
      <c r="B173" s="195" t="s">
        <v>597</v>
      </c>
      <c r="D173" s="1182" t="s">
        <v>798</v>
      </c>
      <c r="E173" s="1182"/>
      <c r="F173" s="1182"/>
      <c r="G173" s="1182"/>
      <c r="H173" s="1182"/>
      <c r="I173" s="1182"/>
      <c r="J173" s="1182"/>
      <c r="K173" s="1182"/>
      <c r="L173" s="1182"/>
      <c r="M173" s="1182"/>
      <c r="N173" s="1182"/>
    </row>
    <row r="174" spans="1:14" s="197" customFormat="1" x14ac:dyDescent="0.3">
      <c r="B174" s="195"/>
    </row>
    <row r="175" spans="1:14" s="197" customFormat="1" x14ac:dyDescent="0.3">
      <c r="B175" s="195"/>
    </row>
    <row r="176" spans="1:14" s="198" customFormat="1" x14ac:dyDescent="0.3">
      <c r="A176" s="340" t="s">
        <v>465</v>
      </c>
      <c r="B176" s="195"/>
      <c r="D176" s="225" t="s">
        <v>233</v>
      </c>
      <c r="E176" s="1316" t="s">
        <v>466</v>
      </c>
      <c r="F176" s="1316"/>
      <c r="G176" s="1316"/>
      <c r="H176" s="1316"/>
      <c r="I176" s="1316"/>
      <c r="J176" s="1316"/>
      <c r="K176" s="1316"/>
      <c r="L176" s="1316"/>
      <c r="M176" s="1316"/>
      <c r="N176" s="1316"/>
    </row>
    <row r="177" spans="1:14" s="1054" customFormat="1" ht="17.399999999999999" customHeight="1" x14ac:dyDescent="0.3">
      <c r="A177" s="340"/>
      <c r="B177" s="195"/>
      <c r="D177" s="1055" t="s">
        <v>233</v>
      </c>
      <c r="E177" s="1316" t="s">
        <v>665</v>
      </c>
      <c r="F177" s="1316"/>
      <c r="G177" s="1316"/>
      <c r="H177" s="1316"/>
      <c r="I177" s="1316"/>
      <c r="J177" s="1316"/>
      <c r="K177" s="1316"/>
      <c r="L177" s="1316"/>
      <c r="M177" s="1316"/>
      <c r="N177" s="1316"/>
    </row>
    <row r="178" spans="1:14" s="197" customFormat="1" x14ac:dyDescent="0.3">
      <c r="A178" s="17"/>
      <c r="B178" s="231" t="s">
        <v>598</v>
      </c>
      <c r="D178" s="1312" t="s">
        <v>666</v>
      </c>
      <c r="E178" s="1312"/>
      <c r="F178" s="1312"/>
      <c r="G178" s="1312"/>
      <c r="H178" s="1312"/>
      <c r="I178" s="1312"/>
      <c r="J178" s="1312"/>
      <c r="K178" s="1312"/>
      <c r="L178" s="1312"/>
      <c r="M178" s="1312"/>
      <c r="N178" s="1312"/>
    </row>
    <row r="179" spans="1:14" s="197" customFormat="1" x14ac:dyDescent="0.3">
      <c r="B179" s="195" t="s">
        <v>478</v>
      </c>
      <c r="D179" s="17" t="s">
        <v>219</v>
      </c>
      <c r="E179" s="1313" t="s">
        <v>467</v>
      </c>
      <c r="F179" s="1313"/>
      <c r="G179" s="1313"/>
      <c r="H179" s="1313"/>
      <c r="I179" s="1313"/>
      <c r="J179" s="1313"/>
      <c r="K179" s="1313"/>
      <c r="L179" s="1313"/>
      <c r="M179" s="1313"/>
      <c r="N179" s="1313"/>
    </row>
    <row r="180" spans="1:14" s="197" customFormat="1" x14ac:dyDescent="0.3">
      <c r="B180" s="195"/>
      <c r="D180" s="17" t="s">
        <v>220</v>
      </c>
      <c r="E180" s="1312" t="s">
        <v>468</v>
      </c>
      <c r="F180" s="1312"/>
      <c r="G180" s="1312"/>
      <c r="H180" s="1312"/>
      <c r="I180" s="1312"/>
      <c r="J180" s="1312"/>
      <c r="K180" s="1312"/>
      <c r="L180" s="1312"/>
      <c r="M180" s="1312"/>
      <c r="N180" s="1312"/>
    </row>
    <row r="181" spans="1:14" s="197" customFormat="1" x14ac:dyDescent="0.3">
      <c r="B181" s="195"/>
      <c r="D181" s="17" t="s">
        <v>221</v>
      </c>
      <c r="E181" s="1312" t="s">
        <v>469</v>
      </c>
      <c r="F181" s="1312"/>
      <c r="G181" s="1312"/>
      <c r="H181" s="1312"/>
      <c r="I181" s="1312"/>
      <c r="J181" s="1312"/>
      <c r="K181" s="1312"/>
      <c r="L181" s="1312"/>
      <c r="M181" s="1312"/>
      <c r="N181" s="1312"/>
    </row>
    <row r="182" spans="1:14" s="197" customFormat="1" x14ac:dyDescent="0.3">
      <c r="B182" s="195"/>
      <c r="D182" s="17" t="s">
        <v>228</v>
      </c>
      <c r="E182" s="1312" t="s">
        <v>470</v>
      </c>
      <c r="F182" s="1312"/>
      <c r="G182" s="1312"/>
      <c r="H182" s="1312"/>
      <c r="I182" s="1312"/>
      <c r="J182" s="1312"/>
      <c r="K182" s="1312"/>
      <c r="L182" s="1312"/>
      <c r="M182" s="1312"/>
      <c r="N182" s="1312"/>
    </row>
    <row r="183" spans="1:14" s="198" customFormat="1" x14ac:dyDescent="0.3">
      <c r="A183" s="197"/>
      <c r="B183" s="195"/>
      <c r="D183" s="17"/>
      <c r="E183" s="1312" t="s">
        <v>471</v>
      </c>
      <c r="F183" s="1312"/>
      <c r="G183" s="1312"/>
      <c r="H183" s="1312"/>
      <c r="I183" s="1312"/>
      <c r="J183" s="1312"/>
      <c r="K183" s="1312"/>
      <c r="L183" s="1312"/>
      <c r="M183" s="1312"/>
      <c r="N183" s="1312"/>
    </row>
    <row r="184" spans="1:14" s="197" customFormat="1" x14ac:dyDescent="0.3">
      <c r="A184" s="198"/>
      <c r="B184" s="195"/>
      <c r="D184" s="17" t="s">
        <v>222</v>
      </c>
      <c r="E184" s="1313" t="s">
        <v>472</v>
      </c>
      <c r="F184" s="1313"/>
      <c r="G184" s="1313"/>
      <c r="H184" s="1313"/>
      <c r="I184" s="1313"/>
      <c r="J184" s="1313"/>
      <c r="K184" s="1313"/>
      <c r="L184" s="1313"/>
      <c r="M184" s="1313"/>
      <c r="N184" s="1313"/>
    </row>
    <row r="185" spans="1:14" s="197" customFormat="1" x14ac:dyDescent="0.3">
      <c r="B185" s="195"/>
      <c r="D185" s="17" t="s">
        <v>223</v>
      </c>
      <c r="E185" s="1313" t="s">
        <v>473</v>
      </c>
      <c r="F185" s="1313"/>
      <c r="G185" s="1313"/>
      <c r="H185" s="1313"/>
      <c r="I185" s="1313"/>
      <c r="J185" s="1313"/>
      <c r="K185" s="1313"/>
      <c r="L185" s="1313"/>
      <c r="M185" s="1313"/>
      <c r="N185" s="1313"/>
    </row>
    <row r="186" spans="1:14" s="197" customFormat="1" x14ac:dyDescent="0.3">
      <c r="B186" s="195"/>
      <c r="D186" s="17" t="s">
        <v>224</v>
      </c>
      <c r="E186" s="1313" t="s">
        <v>667</v>
      </c>
      <c r="F186" s="1313"/>
      <c r="G186" s="1313"/>
      <c r="H186" s="1313"/>
      <c r="I186" s="1313"/>
      <c r="J186" s="1313"/>
      <c r="K186" s="1313"/>
      <c r="L186" s="1313"/>
      <c r="M186" s="1313"/>
      <c r="N186" s="1313"/>
    </row>
    <row r="187" spans="1:14" s="197" customFormat="1" x14ac:dyDescent="0.3">
      <c r="B187" s="195"/>
      <c r="D187" s="17" t="s">
        <v>105</v>
      </c>
      <c r="E187" s="1313" t="s">
        <v>668</v>
      </c>
      <c r="F187" s="1313"/>
      <c r="G187" s="1313"/>
      <c r="H187" s="1313"/>
      <c r="I187" s="1313"/>
      <c r="J187" s="1313"/>
      <c r="K187" s="1313"/>
      <c r="L187" s="1313"/>
      <c r="M187" s="1313"/>
      <c r="N187" s="1313"/>
    </row>
    <row r="188" spans="1:14" s="197" customFormat="1" x14ac:dyDescent="0.3">
      <c r="B188" s="195"/>
      <c r="D188" s="17" t="s">
        <v>106</v>
      </c>
      <c r="E188" s="1313" t="s">
        <v>669</v>
      </c>
      <c r="F188" s="1313"/>
      <c r="G188" s="1313"/>
      <c r="H188" s="1313"/>
      <c r="I188" s="1313"/>
      <c r="J188" s="1313"/>
      <c r="K188" s="1313"/>
      <c r="L188" s="1313"/>
      <c r="M188" s="1313"/>
      <c r="N188" s="1313"/>
    </row>
    <row r="189" spans="1:14" s="197" customFormat="1" x14ac:dyDescent="0.3">
      <c r="B189" s="195"/>
      <c r="D189" s="17" t="s">
        <v>107</v>
      </c>
      <c r="E189" s="1313" t="s">
        <v>670</v>
      </c>
      <c r="F189" s="1313"/>
      <c r="G189" s="1313"/>
      <c r="H189" s="1313"/>
      <c r="I189" s="1313"/>
      <c r="J189" s="1313"/>
      <c r="K189" s="1313"/>
      <c r="L189" s="1313"/>
      <c r="M189" s="1313"/>
      <c r="N189" s="1313"/>
    </row>
    <row r="190" spans="1:14" s="197" customFormat="1" x14ac:dyDescent="0.3">
      <c r="B190" s="195"/>
      <c r="D190" s="17" t="s">
        <v>231</v>
      </c>
      <c r="E190" s="1313" t="s">
        <v>727</v>
      </c>
      <c r="F190" s="1313"/>
      <c r="G190" s="1313"/>
      <c r="H190" s="1313"/>
      <c r="I190" s="1313"/>
      <c r="J190" s="1313"/>
      <c r="K190" s="1313"/>
      <c r="L190" s="1313"/>
      <c r="M190" s="1313"/>
      <c r="N190" s="1313"/>
    </row>
    <row r="191" spans="1:14" s="197" customFormat="1" x14ac:dyDescent="0.3">
      <c r="B191" s="195"/>
      <c r="D191" s="17" t="s">
        <v>457</v>
      </c>
      <c r="E191" s="1313" t="s">
        <v>728</v>
      </c>
      <c r="F191" s="1313"/>
      <c r="G191" s="1313"/>
      <c r="H191" s="1313"/>
      <c r="I191" s="1313"/>
      <c r="J191" s="1313"/>
      <c r="K191" s="1313"/>
      <c r="L191" s="1313"/>
      <c r="M191" s="1313"/>
      <c r="N191" s="1313"/>
    </row>
    <row r="192" spans="1:14" s="1115" customFormat="1" x14ac:dyDescent="0.3">
      <c r="B192" s="195"/>
      <c r="D192" s="17"/>
      <c r="E192" s="1313" t="s">
        <v>729</v>
      </c>
      <c r="F192" s="1313"/>
      <c r="G192" s="1313"/>
      <c r="H192" s="1313"/>
      <c r="I192" s="1313"/>
      <c r="J192" s="1313"/>
      <c r="K192" s="1313"/>
      <c r="L192" s="1313"/>
      <c r="M192" s="1313"/>
      <c r="N192" s="1313"/>
    </row>
    <row r="193" spans="1:14" s="197" customFormat="1" ht="22.2" customHeight="1" x14ac:dyDescent="0.3">
      <c r="A193" s="340" t="s">
        <v>474</v>
      </c>
      <c r="B193" s="195"/>
      <c r="D193" s="1312" t="s">
        <v>475</v>
      </c>
      <c r="E193" s="1312"/>
      <c r="F193" s="1312"/>
      <c r="G193" s="1312"/>
      <c r="H193" s="1312"/>
      <c r="I193" s="1312"/>
      <c r="J193" s="1312"/>
      <c r="K193" s="1312"/>
      <c r="L193" s="1312"/>
      <c r="M193" s="1312"/>
      <c r="N193" s="1312"/>
    </row>
    <row r="194" spans="1:14" s="197" customFormat="1" x14ac:dyDescent="0.3">
      <c r="B194" s="195"/>
    </row>
    <row r="195" spans="1:14" s="198" customFormat="1" x14ac:dyDescent="0.3">
      <c r="A195" s="197"/>
      <c r="B195" s="195"/>
    </row>
    <row r="196" spans="1:14" s="198" customFormat="1" x14ac:dyDescent="0.3">
      <c r="A196" s="340" t="s">
        <v>476</v>
      </c>
      <c r="B196" s="195"/>
      <c r="D196" s="1317" t="s">
        <v>715</v>
      </c>
      <c r="E196" s="1317"/>
      <c r="F196" s="1317"/>
      <c r="G196" s="1317"/>
      <c r="H196" s="1317"/>
      <c r="I196" s="1317"/>
      <c r="J196" s="1317"/>
      <c r="K196" s="1317"/>
      <c r="L196" s="1317"/>
      <c r="M196" s="1317"/>
      <c r="N196" s="1317"/>
    </row>
    <row r="197" spans="1:14" s="198" customFormat="1" ht="25.2" customHeight="1" x14ac:dyDescent="0.3">
      <c r="B197" s="195"/>
      <c r="D197" s="1312" t="s">
        <v>519</v>
      </c>
      <c r="E197" s="1312"/>
      <c r="F197" s="1312"/>
      <c r="G197" s="1312"/>
      <c r="H197" s="1312"/>
      <c r="I197" s="1312"/>
      <c r="J197" s="1312"/>
      <c r="K197" s="1312"/>
      <c r="L197" s="1312"/>
      <c r="M197" s="1312"/>
      <c r="N197" s="1312"/>
    </row>
    <row r="198" spans="1:14" s="198" customFormat="1" x14ac:dyDescent="0.3">
      <c r="B198" s="195"/>
      <c r="D198" s="1313"/>
      <c r="E198" s="1313"/>
      <c r="F198" s="1313"/>
      <c r="G198" s="1313"/>
      <c r="H198" s="1313"/>
      <c r="I198" s="1313"/>
      <c r="J198" s="1313"/>
      <c r="K198" s="1313"/>
      <c r="L198" s="1313"/>
      <c r="M198" s="1313"/>
      <c r="N198" s="1313"/>
    </row>
    <row r="199" spans="1:14" s="197" customFormat="1" ht="13.95" customHeight="1" x14ac:dyDescent="0.3">
      <c r="A199" s="198"/>
      <c r="B199" s="195"/>
    </row>
    <row r="200" spans="1:14" s="198" customFormat="1" ht="13.95" customHeight="1" x14ac:dyDescent="0.3">
      <c r="A200" s="340" t="s">
        <v>477</v>
      </c>
      <c r="B200" s="195"/>
      <c r="D200" s="1313" t="s">
        <v>480</v>
      </c>
      <c r="E200" s="1313"/>
      <c r="F200" s="1313"/>
      <c r="G200" s="1313"/>
      <c r="H200" s="1313"/>
      <c r="I200" s="1313"/>
      <c r="J200" s="1313"/>
      <c r="K200" s="1313"/>
      <c r="L200" s="1313"/>
      <c r="M200" s="1313"/>
      <c r="N200" s="1313"/>
    </row>
    <row r="201" spans="1:14" s="197" customFormat="1" ht="39" customHeight="1" x14ac:dyDescent="0.3">
      <c r="A201" s="17"/>
      <c r="B201" s="195" t="s">
        <v>599</v>
      </c>
      <c r="D201" s="1312" t="s">
        <v>479</v>
      </c>
      <c r="E201" s="1312"/>
      <c r="F201" s="1312"/>
      <c r="G201" s="1312"/>
      <c r="H201" s="1312"/>
      <c r="I201" s="1312"/>
      <c r="J201" s="1312"/>
      <c r="K201" s="1312"/>
      <c r="L201" s="1312"/>
      <c r="M201" s="1312"/>
      <c r="N201" s="1312"/>
    </row>
    <row r="202" spans="1:14" s="197" customFormat="1" x14ac:dyDescent="0.3">
      <c r="B202" s="195"/>
      <c r="D202" s="17" t="s">
        <v>217</v>
      </c>
      <c r="E202" s="1313" t="s">
        <v>481</v>
      </c>
      <c r="F202" s="1313"/>
      <c r="G202" s="1313"/>
      <c r="H202" s="1313"/>
      <c r="I202" s="1313"/>
      <c r="J202" s="1313"/>
      <c r="K202" s="1313"/>
      <c r="L202" s="1313"/>
      <c r="M202" s="1313"/>
      <c r="N202" s="1313"/>
    </row>
    <row r="203" spans="1:14" s="197" customFormat="1" x14ac:dyDescent="0.3">
      <c r="B203" s="195"/>
      <c r="D203" s="17" t="s">
        <v>219</v>
      </c>
      <c r="E203" s="1313" t="s">
        <v>482</v>
      </c>
      <c r="F203" s="1313"/>
      <c r="G203" s="1313"/>
      <c r="H203" s="1313"/>
      <c r="I203" s="1313"/>
      <c r="J203" s="1313"/>
      <c r="K203" s="1313"/>
      <c r="L203" s="1313"/>
      <c r="M203" s="1313"/>
      <c r="N203" s="1313"/>
    </row>
    <row r="204" spans="1:14" s="197" customFormat="1" x14ac:dyDescent="0.3">
      <c r="B204" s="195"/>
      <c r="D204" s="17" t="s">
        <v>220</v>
      </c>
      <c r="E204" s="1313" t="s">
        <v>483</v>
      </c>
      <c r="F204" s="1313"/>
      <c r="G204" s="1313"/>
      <c r="H204" s="1313"/>
      <c r="I204" s="1313"/>
      <c r="J204" s="1313"/>
      <c r="K204" s="1313"/>
      <c r="L204" s="1313"/>
      <c r="M204" s="1313"/>
      <c r="N204" s="1313"/>
    </row>
    <row r="205" spans="1:14" s="197" customFormat="1" x14ac:dyDescent="0.3">
      <c r="B205" s="195"/>
      <c r="D205" s="17" t="s">
        <v>221</v>
      </c>
      <c r="E205" s="1313" t="s">
        <v>484</v>
      </c>
      <c r="F205" s="1313"/>
      <c r="G205" s="1313"/>
      <c r="H205" s="1313"/>
      <c r="I205" s="1313"/>
      <c r="J205" s="1313"/>
      <c r="K205" s="1313"/>
      <c r="L205" s="1313"/>
      <c r="M205" s="1313"/>
      <c r="N205" s="1313"/>
    </row>
    <row r="206" spans="1:14" s="197" customFormat="1" x14ac:dyDescent="0.3">
      <c r="B206" s="195"/>
    </row>
    <row r="207" spans="1:14" s="197" customFormat="1" x14ac:dyDescent="0.3">
      <c r="B207" s="195"/>
    </row>
    <row r="208" spans="1:14" s="197" customFormat="1" ht="28.8" x14ac:dyDescent="0.3">
      <c r="A208" s="344" t="s">
        <v>485</v>
      </c>
      <c r="B208" s="195" t="s">
        <v>600</v>
      </c>
      <c r="D208" s="1313" t="s">
        <v>486</v>
      </c>
      <c r="E208" s="1313"/>
      <c r="F208" s="1313"/>
      <c r="G208" s="1313"/>
      <c r="H208" s="1313"/>
      <c r="I208" s="1313"/>
      <c r="J208" s="1313"/>
      <c r="K208" s="1313"/>
      <c r="L208" s="1313"/>
      <c r="M208" s="1313"/>
      <c r="N208" s="1313"/>
    </row>
    <row r="209" spans="1:14" s="197" customFormat="1" x14ac:dyDescent="0.3">
      <c r="B209" s="195"/>
      <c r="D209" s="225" t="s">
        <v>487</v>
      </c>
      <c r="E209" s="1313" t="s">
        <v>488</v>
      </c>
      <c r="F209" s="1313"/>
      <c r="G209" s="1313"/>
      <c r="H209" s="1313"/>
      <c r="I209" s="1313"/>
      <c r="J209" s="1313"/>
      <c r="K209" s="1313"/>
      <c r="L209" s="1313"/>
      <c r="M209" s="1313"/>
      <c r="N209" s="1313"/>
    </row>
    <row r="210" spans="1:14" s="197" customFormat="1" x14ac:dyDescent="0.3">
      <c r="B210" s="195"/>
      <c r="D210" s="225" t="s">
        <v>489</v>
      </c>
      <c r="E210" s="1313" t="s">
        <v>493</v>
      </c>
      <c r="F210" s="1313"/>
      <c r="G210" s="1313"/>
      <c r="H210" s="1313"/>
      <c r="I210" s="1313"/>
      <c r="J210" s="1313"/>
      <c r="K210" s="1313"/>
      <c r="L210" s="1313"/>
      <c r="M210" s="1313"/>
      <c r="N210" s="1313"/>
    </row>
    <row r="211" spans="1:14" s="197" customFormat="1" x14ac:dyDescent="0.3">
      <c r="B211" s="195"/>
      <c r="D211" s="225" t="s">
        <v>490</v>
      </c>
      <c r="E211" s="1313" t="s">
        <v>491</v>
      </c>
      <c r="F211" s="1313"/>
      <c r="G211" s="1313"/>
      <c r="H211" s="1313"/>
      <c r="I211" s="1313"/>
      <c r="J211" s="1313"/>
      <c r="K211" s="1313"/>
      <c r="L211" s="1313"/>
      <c r="M211" s="1313"/>
      <c r="N211" s="1313"/>
    </row>
    <row r="212" spans="1:14" s="198" customFormat="1" x14ac:dyDescent="0.3">
      <c r="A212" s="197"/>
      <c r="B212" s="195"/>
      <c r="D212" s="225" t="s">
        <v>492</v>
      </c>
      <c r="E212" s="1313" t="s">
        <v>497</v>
      </c>
      <c r="F212" s="1313"/>
      <c r="G212" s="1313"/>
      <c r="H212" s="1313"/>
      <c r="I212" s="1313"/>
      <c r="J212" s="1313"/>
      <c r="K212" s="1313"/>
      <c r="L212" s="1313"/>
      <c r="M212" s="1313"/>
      <c r="N212" s="1313"/>
    </row>
    <row r="213" spans="1:14" s="197" customFormat="1" x14ac:dyDescent="0.3">
      <c r="A213" s="198"/>
      <c r="B213" s="195" t="s">
        <v>601</v>
      </c>
      <c r="D213" s="1313" t="s">
        <v>494</v>
      </c>
      <c r="E213" s="1313"/>
      <c r="F213" s="1313"/>
      <c r="G213" s="1313"/>
      <c r="H213" s="1313"/>
      <c r="I213" s="1313"/>
      <c r="J213" s="1313"/>
      <c r="K213" s="1313"/>
      <c r="L213" s="1313"/>
      <c r="M213" s="1313"/>
      <c r="N213" s="1313"/>
    </row>
    <row r="214" spans="1:14" s="197" customFormat="1" ht="14.25" customHeight="1" x14ac:dyDescent="0.3">
      <c r="B214" s="195"/>
      <c r="D214" s="225" t="s">
        <v>217</v>
      </c>
      <c r="E214" s="1313" t="s">
        <v>501</v>
      </c>
      <c r="F214" s="1313"/>
      <c r="G214" s="1313"/>
      <c r="H214" s="1313"/>
      <c r="I214" s="1313"/>
      <c r="J214" s="1313"/>
      <c r="K214" s="1313"/>
      <c r="L214" s="1313"/>
      <c r="M214" s="1313"/>
      <c r="N214" s="1313"/>
    </row>
    <row r="215" spans="1:14" s="197" customFormat="1" ht="15.75" customHeight="1" x14ac:dyDescent="0.3">
      <c r="B215" s="195"/>
      <c r="D215" s="225" t="s">
        <v>219</v>
      </c>
      <c r="E215" s="1313" t="s">
        <v>502</v>
      </c>
      <c r="F215" s="1313"/>
      <c r="G215" s="1313"/>
      <c r="H215" s="1313"/>
      <c r="I215" s="1313"/>
      <c r="J215" s="1313"/>
      <c r="K215" s="1313"/>
      <c r="L215" s="1313"/>
      <c r="M215" s="1313"/>
      <c r="N215" s="1313"/>
    </row>
    <row r="216" spans="1:14" s="197" customFormat="1" ht="15" customHeight="1" x14ac:dyDescent="0.3">
      <c r="B216" s="195"/>
      <c r="D216" s="225" t="s">
        <v>220</v>
      </c>
      <c r="E216" s="1313" t="s">
        <v>495</v>
      </c>
      <c r="F216" s="1313"/>
      <c r="G216" s="1313"/>
      <c r="H216" s="1313"/>
      <c r="I216" s="1313"/>
      <c r="J216" s="1313"/>
      <c r="K216" s="1313"/>
      <c r="L216" s="1313"/>
      <c r="M216" s="1313"/>
      <c r="N216" s="1313"/>
    </row>
    <row r="217" spans="1:14" s="197" customFormat="1" x14ac:dyDescent="0.3">
      <c r="B217" s="195"/>
      <c r="D217" s="225" t="s">
        <v>221</v>
      </c>
      <c r="E217" s="1313" t="s">
        <v>498</v>
      </c>
      <c r="F217" s="1313"/>
      <c r="G217" s="1313"/>
      <c r="H217" s="1313"/>
      <c r="I217" s="1313"/>
      <c r="J217" s="1313"/>
      <c r="K217" s="1313"/>
      <c r="L217" s="1313"/>
      <c r="M217" s="1313"/>
      <c r="N217" s="1313"/>
    </row>
    <row r="218" spans="1:14" s="198" customFormat="1" x14ac:dyDescent="0.3">
      <c r="A218" s="197"/>
      <c r="B218" s="195"/>
      <c r="D218" s="225" t="s">
        <v>228</v>
      </c>
      <c r="E218" s="1313" t="s">
        <v>496</v>
      </c>
      <c r="F218" s="1313"/>
      <c r="G218" s="1313"/>
      <c r="H218" s="1313"/>
      <c r="I218" s="1313"/>
      <c r="J218" s="1313"/>
      <c r="K218" s="1313"/>
      <c r="L218" s="1313"/>
      <c r="M218" s="1313"/>
      <c r="N218" s="1313"/>
    </row>
    <row r="219" spans="1:14" s="197" customFormat="1" ht="28.2" customHeight="1" x14ac:dyDescent="0.3">
      <c r="A219" s="198"/>
      <c r="B219" s="195"/>
      <c r="D219" s="225" t="s">
        <v>222</v>
      </c>
      <c r="E219" s="1312" t="s">
        <v>503</v>
      </c>
      <c r="F219" s="1312"/>
      <c r="G219" s="1312"/>
      <c r="H219" s="1312"/>
      <c r="I219" s="1312"/>
      <c r="J219" s="1312"/>
      <c r="K219" s="1312"/>
      <c r="L219" s="1312"/>
      <c r="M219" s="1312"/>
      <c r="N219" s="1312"/>
    </row>
    <row r="220" spans="1:14" s="197" customFormat="1" x14ac:dyDescent="0.3">
      <c r="B220" s="195"/>
    </row>
    <row r="221" spans="1:14" s="197" customFormat="1" x14ac:dyDescent="0.3">
      <c r="B221" s="195"/>
    </row>
    <row r="222" spans="1:14" s="197" customFormat="1" ht="44.4" customHeight="1" x14ac:dyDescent="0.3">
      <c r="A222" s="344" t="s">
        <v>504</v>
      </c>
      <c r="B222" s="195"/>
      <c r="D222" s="17" t="s">
        <v>233</v>
      </c>
      <c r="E222" s="1312" t="s">
        <v>505</v>
      </c>
      <c r="F222" s="1312"/>
      <c r="G222" s="1312"/>
      <c r="H222" s="1312"/>
      <c r="I222" s="1312"/>
      <c r="J222" s="1312"/>
      <c r="K222" s="1312"/>
      <c r="L222" s="1312"/>
      <c r="M222" s="1312"/>
      <c r="N222" s="1312"/>
    </row>
    <row r="223" spans="1:14" s="197" customFormat="1" x14ac:dyDescent="0.3">
      <c r="B223" s="195" t="s">
        <v>602</v>
      </c>
      <c r="D223" s="1313" t="s">
        <v>506</v>
      </c>
      <c r="E223" s="1313"/>
      <c r="F223" s="1313"/>
      <c r="G223" s="1313"/>
      <c r="H223" s="1313"/>
      <c r="I223" s="1313"/>
      <c r="J223" s="1313"/>
      <c r="K223" s="1313"/>
      <c r="L223" s="1313"/>
      <c r="M223" s="1313"/>
      <c r="N223" s="1313"/>
    </row>
    <row r="224" spans="1:14" s="197" customFormat="1" x14ac:dyDescent="0.3">
      <c r="B224" s="195"/>
      <c r="D224" s="17" t="s">
        <v>217</v>
      </c>
      <c r="E224" s="1313" t="s">
        <v>508</v>
      </c>
      <c r="F224" s="1313"/>
      <c r="G224" s="1313"/>
      <c r="H224" s="1313"/>
      <c r="I224" s="1313"/>
      <c r="J224" s="1313"/>
      <c r="K224" s="1313"/>
      <c r="L224" s="1313"/>
      <c r="M224" s="1313"/>
    </row>
    <row r="225" spans="1:14" s="226" customFormat="1" ht="16.95" customHeight="1" x14ac:dyDescent="0.3">
      <c r="A225" s="197"/>
      <c r="B225" s="195"/>
      <c r="C225" s="197"/>
      <c r="D225" s="225" t="s">
        <v>219</v>
      </c>
      <c r="E225" s="1312" t="s">
        <v>507</v>
      </c>
      <c r="F225" s="1312"/>
      <c r="G225" s="1312"/>
      <c r="H225" s="1312"/>
      <c r="I225" s="1312"/>
      <c r="J225" s="1312"/>
      <c r="K225" s="1312"/>
      <c r="L225" s="1312"/>
      <c r="M225" s="1312"/>
      <c r="N225" s="199"/>
    </row>
    <row r="226" spans="1:14" s="226" customFormat="1" x14ac:dyDescent="0.3">
      <c r="A226" s="197"/>
      <c r="B226" s="195"/>
      <c r="C226" s="197"/>
      <c r="D226" s="225" t="s">
        <v>220</v>
      </c>
      <c r="E226" s="1312" t="s">
        <v>509</v>
      </c>
      <c r="F226" s="1312"/>
      <c r="G226" s="1312"/>
      <c r="H226" s="1312"/>
      <c r="I226" s="1312"/>
      <c r="J226" s="1312"/>
      <c r="K226" s="1312"/>
      <c r="L226" s="1312"/>
      <c r="M226" s="1312"/>
      <c r="N226" s="199"/>
    </row>
    <row r="227" spans="1:14" s="226" customFormat="1" x14ac:dyDescent="0.3">
      <c r="A227" s="197"/>
      <c r="B227" s="195"/>
      <c r="C227" s="197"/>
      <c r="D227" s="17" t="s">
        <v>221</v>
      </c>
      <c r="E227" s="1313" t="s">
        <v>510</v>
      </c>
      <c r="F227" s="1313"/>
      <c r="G227" s="1313"/>
      <c r="H227" s="1313"/>
      <c r="I227" s="1313"/>
      <c r="J227" s="1313"/>
      <c r="K227" s="1313"/>
      <c r="L227" s="1313"/>
      <c r="M227" s="1313"/>
      <c r="N227" s="198"/>
    </row>
    <row r="228" spans="1:14" s="226" customFormat="1" ht="19.95" customHeight="1" x14ac:dyDescent="0.3">
      <c r="A228" s="197"/>
      <c r="B228" s="195"/>
      <c r="C228" s="197"/>
      <c r="D228" s="225" t="s">
        <v>228</v>
      </c>
      <c r="E228" s="1312" t="s">
        <v>511</v>
      </c>
      <c r="F228" s="1312"/>
      <c r="G228" s="1312"/>
      <c r="H228" s="1312"/>
      <c r="I228" s="1312"/>
      <c r="J228" s="1312"/>
      <c r="K228" s="1312"/>
      <c r="L228" s="1312"/>
      <c r="M228" s="1312"/>
      <c r="N228" s="199"/>
    </row>
    <row r="229" spans="1:14" s="226" customFormat="1" ht="16.95" customHeight="1" x14ac:dyDescent="0.3">
      <c r="A229" s="197"/>
      <c r="B229" s="195"/>
      <c r="C229" s="197"/>
      <c r="D229" s="199"/>
      <c r="E229" s="199"/>
      <c r="F229" s="199"/>
      <c r="G229" s="199"/>
      <c r="H229" s="199"/>
      <c r="I229" s="199"/>
      <c r="J229" s="199"/>
      <c r="K229" s="199"/>
      <c r="L229" s="199"/>
      <c r="M229" s="199"/>
      <c r="N229" s="199"/>
    </row>
    <row r="230" spans="1:14" s="197" customFormat="1" x14ac:dyDescent="0.3">
      <c r="B230" s="195"/>
      <c r="G230" s="17" t="s">
        <v>234</v>
      </c>
    </row>
    <row r="231" spans="1:14" s="197" customFormat="1" x14ac:dyDescent="0.3">
      <c r="B231" s="195"/>
    </row>
    <row r="232" spans="1:14" s="197" customFormat="1" x14ac:dyDescent="0.3">
      <c r="B232" s="195"/>
    </row>
    <row r="233" spans="1:14" s="197" customFormat="1" x14ac:dyDescent="0.3">
      <c r="B233" s="195"/>
    </row>
    <row r="234" spans="1:14" s="197" customFormat="1" x14ac:dyDescent="0.3">
      <c r="B234" s="195"/>
    </row>
    <row r="235" spans="1:14" s="197" customFormat="1" x14ac:dyDescent="0.3">
      <c r="B235" s="195"/>
    </row>
    <row r="236" spans="1:14" s="197" customFormat="1" x14ac:dyDescent="0.3">
      <c r="B236" s="195"/>
    </row>
    <row r="237" spans="1:14" s="197" customFormat="1" x14ac:dyDescent="0.3">
      <c r="B237" s="195"/>
    </row>
    <row r="238" spans="1:14" s="197" customFormat="1" x14ac:dyDescent="0.3">
      <c r="B238" s="195"/>
    </row>
    <row r="239" spans="1:14" s="197" customFormat="1" x14ac:dyDescent="0.3">
      <c r="B239" s="195"/>
    </row>
    <row r="240" spans="1:14" s="197" customFormat="1" x14ac:dyDescent="0.3">
      <c r="B240" s="195"/>
    </row>
    <row r="241" spans="1:1" x14ac:dyDescent="0.3">
      <c r="A241" s="197"/>
    </row>
  </sheetData>
  <sheetProtection algorithmName="SHA-512" hashValue="5xnLrclaFxg4/AIBHGsOU7IopfZXx8bpUFonxPV4e9hBXA6J9ln12D01ruw/I3gVu2q4SGPjo0fVEKjzaJTEPg==" saltValue="UJd49kDB7rA485aDs77IYw==" spinCount="100000" sheet="1" objects="1" scenarios="1" selectLockedCells="1"/>
  <mergeCells count="175">
    <mergeCell ref="D8:M8"/>
    <mergeCell ref="D20:N20"/>
    <mergeCell ref="E202:N202"/>
    <mergeCell ref="E203:N203"/>
    <mergeCell ref="E67:N67"/>
    <mergeCell ref="E68:N68"/>
    <mergeCell ref="E69:N69"/>
    <mergeCell ref="E70:N70"/>
    <mergeCell ref="E179:N179"/>
    <mergeCell ref="E180:N180"/>
    <mergeCell ref="E181:N181"/>
    <mergeCell ref="E182:N182"/>
    <mergeCell ref="D171:N171"/>
    <mergeCell ref="E176:N176"/>
    <mergeCell ref="E146:N146"/>
    <mergeCell ref="E147:N147"/>
    <mergeCell ref="E149:N149"/>
    <mergeCell ref="D152:N152"/>
    <mergeCell ref="D178:N178"/>
    <mergeCell ref="E109:N109"/>
    <mergeCell ref="F111:N111"/>
    <mergeCell ref="E188:N188"/>
    <mergeCell ref="E189:N189"/>
    <mergeCell ref="D157:N157"/>
    <mergeCell ref="D24:N24"/>
    <mergeCell ref="D25:N25"/>
    <mergeCell ref="D26:N26"/>
    <mergeCell ref="E127:N127"/>
    <mergeCell ref="E139:N139"/>
    <mergeCell ref="E128:N128"/>
    <mergeCell ref="E129:N129"/>
    <mergeCell ref="E130:N130"/>
    <mergeCell ref="E131:N131"/>
    <mergeCell ref="E132:N132"/>
    <mergeCell ref="F116:N116"/>
    <mergeCell ref="F117:N117"/>
    <mergeCell ref="E93:N93"/>
    <mergeCell ref="E87:N87"/>
    <mergeCell ref="E96:N96"/>
    <mergeCell ref="E107:N107"/>
    <mergeCell ref="E97:N97"/>
    <mergeCell ref="D84:N84"/>
    <mergeCell ref="D85:N85"/>
    <mergeCell ref="E99:N99"/>
    <mergeCell ref="E98:N98"/>
    <mergeCell ref="E91:N91"/>
    <mergeCell ref="E92:N92"/>
    <mergeCell ref="E105:N105"/>
    <mergeCell ref="E228:M228"/>
    <mergeCell ref="D3:M3"/>
    <mergeCell ref="D4:M4"/>
    <mergeCell ref="D5:M5"/>
    <mergeCell ref="D6:M6"/>
    <mergeCell ref="D10:M10"/>
    <mergeCell ref="D12:M12"/>
    <mergeCell ref="D19:N19"/>
    <mergeCell ref="D21:N21"/>
    <mergeCell ref="D22:N22"/>
    <mergeCell ref="D23:N23"/>
    <mergeCell ref="D29:N29"/>
    <mergeCell ref="D30:N30"/>
    <mergeCell ref="D31:N31"/>
    <mergeCell ref="D35:N35"/>
    <mergeCell ref="D36:N36"/>
    <mergeCell ref="E224:M224"/>
    <mergeCell ref="E225:M225"/>
    <mergeCell ref="E214:N214"/>
    <mergeCell ref="E215:N215"/>
    <mergeCell ref="E216:N216"/>
    <mergeCell ref="E218:N218"/>
    <mergeCell ref="D213:N213"/>
    <mergeCell ref="D196:N196"/>
    <mergeCell ref="E227:M227"/>
    <mergeCell ref="D162:N162"/>
    <mergeCell ref="D169:N169"/>
    <mergeCell ref="D170:N170"/>
    <mergeCell ref="D223:N223"/>
    <mergeCell ref="E222:N222"/>
    <mergeCell ref="D156:N156"/>
    <mergeCell ref="E191:N191"/>
    <mergeCell ref="E192:N192"/>
    <mergeCell ref="E204:N204"/>
    <mergeCell ref="E205:N205"/>
    <mergeCell ref="D201:N201"/>
    <mergeCell ref="E217:N217"/>
    <mergeCell ref="D193:N193"/>
    <mergeCell ref="D200:N200"/>
    <mergeCell ref="D164:N164"/>
    <mergeCell ref="E183:N183"/>
    <mergeCell ref="D158:N158"/>
    <mergeCell ref="D161:N161"/>
    <mergeCell ref="D163:N163"/>
    <mergeCell ref="D197:N197"/>
    <mergeCell ref="D198:N198"/>
    <mergeCell ref="E226:M226"/>
    <mergeCell ref="E219:N219"/>
    <mergeCell ref="E210:N210"/>
    <mergeCell ref="E211:N211"/>
    <mergeCell ref="E212:N212"/>
    <mergeCell ref="E142:N142"/>
    <mergeCell ref="E145:N145"/>
    <mergeCell ref="E133:N133"/>
    <mergeCell ref="D136:N136"/>
    <mergeCell ref="E138:N138"/>
    <mergeCell ref="E137:N137"/>
    <mergeCell ref="E148:N148"/>
    <mergeCell ref="D153:N153"/>
    <mergeCell ref="D154:N154"/>
    <mergeCell ref="E143:N143"/>
    <mergeCell ref="E140:N140"/>
    <mergeCell ref="E190:N190"/>
    <mergeCell ref="E184:N184"/>
    <mergeCell ref="E185:N185"/>
    <mergeCell ref="E186:N186"/>
    <mergeCell ref="E187:N187"/>
    <mergeCell ref="F112:N112"/>
    <mergeCell ref="F113:N113"/>
    <mergeCell ref="E118:N118"/>
    <mergeCell ref="E119:N119"/>
    <mergeCell ref="E120:N120"/>
    <mergeCell ref="E121:N121"/>
    <mergeCell ref="F115:N115"/>
    <mergeCell ref="D208:N208"/>
    <mergeCell ref="E209:N209"/>
    <mergeCell ref="D124:N124"/>
    <mergeCell ref="E125:N125"/>
    <mergeCell ref="E126:N126"/>
    <mergeCell ref="E106:N106"/>
    <mergeCell ref="D32:N32"/>
    <mergeCell ref="E144:N144"/>
    <mergeCell ref="E177:N177"/>
    <mergeCell ref="D155:N155"/>
    <mergeCell ref="E141:N141"/>
    <mergeCell ref="D50:N50"/>
    <mergeCell ref="D59:N59"/>
    <mergeCell ref="D61:N61"/>
    <mergeCell ref="D55:N55"/>
    <mergeCell ref="E88:N88"/>
    <mergeCell ref="E89:N89"/>
    <mergeCell ref="E90:N90"/>
    <mergeCell ref="D66:N66"/>
    <mergeCell ref="E76:N76"/>
    <mergeCell ref="E77:N77"/>
    <mergeCell ref="E78:N78"/>
    <mergeCell ref="E79:N79"/>
    <mergeCell ref="E80:N80"/>
    <mergeCell ref="F81:N81"/>
    <mergeCell ref="D172:N172"/>
    <mergeCell ref="E108:N108"/>
    <mergeCell ref="E110:N110"/>
    <mergeCell ref="E114:N114"/>
    <mergeCell ref="B1:E1"/>
    <mergeCell ref="D104:N104"/>
    <mergeCell ref="E101:N101"/>
    <mergeCell ref="D42:N42"/>
    <mergeCell ref="D43:N43"/>
    <mergeCell ref="D44:N44"/>
    <mergeCell ref="D37:N37"/>
    <mergeCell ref="D38:N38"/>
    <mergeCell ref="D39:N39"/>
    <mergeCell ref="D40:N40"/>
    <mergeCell ref="D41:N41"/>
    <mergeCell ref="D60:N60"/>
    <mergeCell ref="E71:N71"/>
    <mergeCell ref="E72:N72"/>
    <mergeCell ref="E73:N73"/>
    <mergeCell ref="E74:N74"/>
    <mergeCell ref="E75:N75"/>
    <mergeCell ref="D65:N65"/>
    <mergeCell ref="E100:N100"/>
    <mergeCell ref="D64:N64"/>
    <mergeCell ref="E94:N94"/>
    <mergeCell ref="D86:N86"/>
    <mergeCell ref="D58:N58"/>
    <mergeCell ref="E95:N95"/>
  </mergeCells>
  <hyperlinks>
    <hyperlink ref="A19" location="'1-Years and Tax Rates'!A1" display="WORKSHEET 1: YEARS AND TAX RATES" xr:uid="{00000000-0004-0000-0000-000000000000}"/>
    <hyperlink ref="A29" location="'2-Share of Increment'!A1" display="WORKSHEET 2: SHARE OF INCREMENT" xr:uid="{00000000-0004-0000-0000-000001000000}"/>
    <hyperlink ref="A35" location="'3-Townwide Comparison'!A1" display="WORKSHEET 3: TOWNWIDE COMPARISON" xr:uid="{00000000-0004-0000-0000-000002000000}"/>
    <hyperlink ref="A47" location="'4B- Municipal Budget'!A1" display="WORKSHEET 4B: Municipal Budget Summary" xr:uid="{00000000-0004-0000-0000-000003000000}"/>
    <hyperlink ref="A55" location="'4C- MunicipalCapital Budget'!A1" display="WORKSHEET 4C: Capital Budget Summary" xr:uid="{00000000-0004-0000-0000-000004000000}"/>
    <hyperlink ref="A58" location="'4D-Municipal Debt'!A1" display="WORKSHEET 4D: Debt Summary" xr:uid="{00000000-0004-0000-0000-000005000000}"/>
    <hyperlink ref="A64" location="'5H-All Parcels in District'!A1" display="WORKSHEET 5H: All Parcels in TIF District" xr:uid="{00000000-0004-0000-0000-000006000000}"/>
    <hyperlink ref="A84" location="'5I-Infrastructure Projects'!A1" display="WORKSHEET 5I: Infrastructure Projects" xr:uid="{00000000-0004-0000-0000-000007000000}"/>
    <hyperlink ref="A104" location="'5J- Infrastructure Impact&amp;Nexus'!A1" display="WORKSHEET 5J: Infrastructure Impact and Nexus Information" xr:uid="{00000000-0004-0000-0000-000008000000}"/>
    <hyperlink ref="A124" location="'5K-Real Property Development  '!Print_Area" display="WORKSHEET 5K: Real Property Developments" xr:uid="{00000000-0004-0000-0000-000009000000}"/>
    <hyperlink ref="A136" location="'5L-Real Prop Incremental Value'!A1" display="WORKSHEET 5L: Real Property Incremental Values" xr:uid="{00000000-0004-0000-0000-00000A000000}"/>
    <hyperlink ref="A152" location="'5M-Annual TIF Revenues'!A1" display="WORKSHEET 5M: Projected Total Incremental TIF Revenues" xr:uid="{00000000-0004-0000-0000-00000B000000}"/>
    <hyperlink ref="A161" location="'5N-Projected TIF Rev and Share'!Print_Titles" display="WORKSHEET 5N: Projected TIF Revenue and Share" xr:uid="{00000000-0004-0000-0000-00000C000000}"/>
    <hyperlink ref="A167" location="'5O-All Revenue Sources by Year'!A1" display="WORKSHEET 5O: ALL REVENUE SOURCES BY YEAR" xr:uid="{00000000-0004-0000-0000-00000D000000}"/>
    <hyperlink ref="A176" location="'5P- Summary of Annual Debt'!A1" display="WORKSHEET 5P: SUMMARY OF ANNUAL DEBT" xr:uid="{00000000-0004-0000-0000-00000E000000}"/>
    <hyperlink ref="A193" location="'5Q-Debt Service Schedule'!A1" display="WORKSHEET 5Q: DEBT SCHEDULE" xr:uid="{00000000-0004-0000-0000-00000F000000}"/>
    <hyperlink ref="A196" location="'5R-Cash Flow'!A1" display="WORKSHEET 5R: CASH FLOW" xr:uid="{00000000-0004-0000-0000-000010000000}"/>
    <hyperlink ref="A200" location="'5S-Related Costs'!A1" display="WORKSHEET 5S: RELATED COSTS" xr:uid="{00000000-0004-0000-0000-000011000000}"/>
    <hyperlink ref="A208" location="'7C-Housing Data'!A1" display="WORKSHEET 7C: HOUSING DATA (Only Required if addressing Project Criteria 2: Affordable Housing)" xr:uid="{00000000-0004-0000-0000-000012000000}"/>
    <hyperlink ref="A222" location="'7K-Businesses and Employment'!A1" display="WORKSHEET 7K: BUSINESS AND EMPLOYMENT WITHIN TIF DISTRICT (REQUIRED FROM ALL APPLICANTS)" xr:uid="{00000000-0004-0000-0000-000013000000}"/>
  </hyperlinks>
  <pageMargins left="0.25" right="0.25" top="0.75" bottom="0.75" header="0.3" footer="0.3"/>
  <pageSetup paperSize="17" scale="65" orientation="portrait" r:id="rId1"/>
  <headerFooter>
    <oddHeader>&amp;C&amp;G</oddHeader>
  </headerFooter>
  <rowBreaks count="3" manualBreakCount="3">
    <brk id="82" max="14" man="1"/>
    <brk id="122" max="14" man="1"/>
    <brk id="192" max="14"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M54"/>
  <sheetViews>
    <sheetView zoomScale="80" zoomScaleNormal="80" zoomScaleSheetLayoutView="90" zoomScalePageLayoutView="85" workbookViewId="0">
      <selection activeCell="A10" sqref="A10"/>
    </sheetView>
  </sheetViews>
  <sheetFormatPr defaultColWidth="0" defaultRowHeight="14.4" x14ac:dyDescent="0.3"/>
  <cols>
    <col min="1" max="1" width="31.88671875" style="566" customWidth="1"/>
    <col min="2" max="2" width="26.6640625" style="582" customWidth="1"/>
    <col min="3" max="3" width="18.44140625" style="582" customWidth="1"/>
    <col min="4" max="4" width="28.109375" style="582" customWidth="1"/>
    <col min="5" max="5" width="31.5546875" style="566" customWidth="1"/>
    <col min="6" max="6" width="14.33203125" style="567" customWidth="1"/>
    <col min="7" max="7" width="18.109375" style="568" customWidth="1"/>
    <col min="8" max="8" width="17.109375" style="568" customWidth="1"/>
    <col min="9" max="9" width="14.6640625" style="568" customWidth="1"/>
    <col min="10" max="10" width="15.109375" style="568" customWidth="1"/>
    <col min="11" max="11" width="17.5546875" style="569" customWidth="1"/>
    <col min="12" max="12" width="7.44140625" style="570" customWidth="1"/>
    <col min="13" max="13" width="16.109375" style="568" customWidth="1"/>
    <col min="14" max="14" width="5.44140625" style="571" customWidth="1"/>
    <col min="15" max="15" width="17.6640625" style="572" customWidth="1"/>
    <col min="16" max="16" width="5.6640625" style="573" customWidth="1"/>
    <col min="17" max="17" width="13.33203125" style="568" bestFit="1" customWidth="1"/>
    <col min="18" max="18" width="6.44140625" style="574" customWidth="1"/>
    <col min="19" max="19" width="13.109375" style="583" customWidth="1"/>
    <col min="20" max="20" width="5.88671875" style="574" customWidth="1"/>
    <col min="21" max="21" width="13.33203125" style="584" bestFit="1" customWidth="1"/>
    <col min="22" max="22" width="5.88671875" style="585" customWidth="1"/>
    <col min="23" max="23" width="11.88671875" style="586" customWidth="1"/>
    <col min="24" max="24" width="23" style="578" customWidth="1"/>
    <col min="25" max="25" width="17.44140625" style="579" customWidth="1"/>
    <col min="26" max="26" width="13.109375" style="579" customWidth="1"/>
    <col min="27" max="27" width="22.88671875" style="580" customWidth="1"/>
    <col min="28" max="29" width="13.109375" style="581" customWidth="1"/>
    <col min="30" max="30" width="13.109375" style="580" customWidth="1"/>
    <col min="31" max="32" width="13.109375" style="581" customWidth="1"/>
    <col min="33" max="33" width="13.109375" style="580" customWidth="1"/>
    <col min="34" max="35" width="13.109375" style="581" customWidth="1"/>
    <col min="36" max="36" width="13.109375" style="580" customWidth="1"/>
    <col min="37" max="38" width="13.109375" style="581" customWidth="1"/>
    <col min="39" max="39" width="13.109375" style="580" customWidth="1"/>
    <col min="40" max="41" width="13.109375" style="581" customWidth="1"/>
    <col min="42" max="42" width="13.109375" style="580" customWidth="1"/>
    <col min="43" max="44" width="13.109375" style="581" customWidth="1"/>
    <col min="45" max="45" width="13.109375" style="580" customWidth="1"/>
    <col min="46" max="47" width="13.109375" style="581" customWidth="1"/>
    <col min="48" max="48" width="13.109375" style="580" customWidth="1"/>
    <col min="49" max="50" width="13.109375" style="581" customWidth="1"/>
    <col min="51" max="51" width="13.109375" style="580" customWidth="1"/>
    <col min="52" max="53" width="13.109375" style="581" customWidth="1"/>
    <col min="54" max="54" width="13.109375" style="580" customWidth="1"/>
    <col min="55" max="56" width="13.109375" style="581" customWidth="1"/>
    <col min="57" max="57" width="13.109375" style="580" customWidth="1"/>
    <col min="58" max="59" width="13.109375" style="581" customWidth="1"/>
    <col min="60" max="60" width="13.109375" style="580" customWidth="1"/>
    <col min="61" max="61" width="13.109375" style="579" customWidth="1"/>
    <col min="62" max="65" width="13.109375" style="581" customWidth="1"/>
    <col min="66" max="66" width="13.109375" style="580" customWidth="1"/>
    <col min="67" max="68" width="13.109375" style="581" customWidth="1"/>
    <col min="69" max="69" width="13.109375" style="580" customWidth="1"/>
    <col min="70" max="71" width="13.109375" style="581" customWidth="1"/>
    <col min="72" max="72" width="13.109375" style="580" customWidth="1"/>
    <col min="73" max="74" width="13.109375" style="581" customWidth="1"/>
    <col min="75" max="75" width="13.109375" style="580" customWidth="1"/>
    <col min="76" max="77" width="13.109375" style="581" customWidth="1"/>
    <col min="78" max="78" width="13.109375" style="580" customWidth="1"/>
    <col min="79" max="80" width="13.109375" style="581" customWidth="1"/>
    <col min="81" max="81" width="13.109375" style="580" customWidth="1"/>
    <col min="82" max="83" width="13.109375" style="581" customWidth="1"/>
    <col min="84" max="84" width="13.109375" style="580" customWidth="1"/>
    <col min="85" max="86" width="13.109375" style="581" customWidth="1"/>
    <col min="87" max="87" width="13.109375" style="580" customWidth="1"/>
    <col min="88" max="89" width="13.109375" style="581" customWidth="1"/>
    <col min="90" max="90" width="13.109375" style="580" customWidth="1"/>
    <col min="91" max="92" width="13.109375" style="581" customWidth="1"/>
    <col min="93" max="93" width="13.109375" style="580" customWidth="1"/>
    <col min="94" max="95" width="13.109375" style="581" customWidth="1"/>
    <col min="96" max="96" width="13.109375" style="580" customWidth="1"/>
    <col min="97" max="98" width="13.109375" style="581" customWidth="1"/>
    <col min="99" max="99" width="13.109375" style="580" customWidth="1"/>
    <col min="100" max="101" width="13.109375" style="581" customWidth="1"/>
    <col min="102" max="102" width="13.109375" style="580" customWidth="1"/>
    <col min="103" max="104" width="13.109375" style="581" customWidth="1"/>
    <col min="105" max="105" width="13.109375" style="580" customWidth="1"/>
    <col min="106" max="107" width="13.109375" style="581" customWidth="1"/>
    <col min="108" max="108" width="13.109375" style="580" customWidth="1"/>
    <col min="109" max="110" width="13.109375" style="581" customWidth="1"/>
    <col min="111" max="111" width="13.109375" style="580" customWidth="1"/>
    <col min="112" max="113" width="13.109375" style="581" customWidth="1"/>
    <col min="114" max="114" width="13.109375" style="580" customWidth="1"/>
    <col min="115" max="116" width="13.109375" style="581" customWidth="1"/>
    <col min="117" max="117" width="13.109375" style="580" customWidth="1"/>
    <col min="118" max="119" width="13.109375" style="369" customWidth="1"/>
    <col min="120" max="16384" width="0" style="369" hidden="1"/>
  </cols>
  <sheetData>
    <row r="1" spans="1:117" x14ac:dyDescent="0.3">
      <c r="A1" s="367" t="str">
        <f>'1-Years and Tax Rates'!B1</f>
        <v>(Municipality)</v>
      </c>
      <c r="B1" s="368"/>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row>
    <row r="2" spans="1:117" ht="15" thickBot="1" x14ac:dyDescent="0.35">
      <c r="A2" s="370">
        <f>'1-Years and Tax Rates'!B2</f>
        <v>42917</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row>
    <row r="3" spans="1:117" ht="64.5" customHeight="1" thickTop="1" x14ac:dyDescent="0.3">
      <c r="A3" s="1114" t="s">
        <v>2</v>
      </c>
      <c r="B3" s="436" t="s">
        <v>422</v>
      </c>
      <c r="C3" s="436" t="s">
        <v>421</v>
      </c>
      <c r="D3" s="436" t="s">
        <v>296</v>
      </c>
      <c r="E3" s="437" t="s">
        <v>61</v>
      </c>
      <c r="F3" s="438" t="s">
        <v>4</v>
      </c>
      <c r="G3" s="439" t="s">
        <v>5</v>
      </c>
      <c r="H3" s="439" t="s">
        <v>3</v>
      </c>
      <c r="I3" s="439" t="s">
        <v>62</v>
      </c>
      <c r="J3" s="439" t="s">
        <v>63</v>
      </c>
      <c r="K3" s="439" t="s">
        <v>64</v>
      </c>
      <c r="L3" s="1404" t="s">
        <v>245</v>
      </c>
      <c r="M3" s="1404"/>
      <c r="N3" s="1404"/>
      <c r="O3" s="1404"/>
      <c r="P3" s="1404" t="s">
        <v>246</v>
      </c>
      <c r="Q3" s="1404"/>
      <c r="R3" s="1404"/>
      <c r="S3" s="1404"/>
      <c r="T3" s="1404" t="s">
        <v>247</v>
      </c>
      <c r="U3" s="1404"/>
      <c r="V3" s="1404"/>
      <c r="W3" s="1404"/>
      <c r="X3" s="440" t="s">
        <v>299</v>
      </c>
      <c r="Y3" s="441"/>
      <c r="Z3" s="441"/>
      <c r="AA3" s="441"/>
      <c r="AB3" s="441"/>
      <c r="AC3" s="441"/>
      <c r="AD3" s="442"/>
      <c r="AE3" s="443"/>
      <c r="AF3" s="444"/>
      <c r="AG3" s="445"/>
      <c r="AH3" s="446"/>
      <c r="AI3" s="446"/>
      <c r="AJ3" s="445"/>
      <c r="AK3" s="447"/>
      <c r="AL3" s="448"/>
      <c r="AM3" s="449"/>
      <c r="AN3" s="1408"/>
      <c r="AO3" s="1409"/>
      <c r="AP3" s="1409"/>
      <c r="AQ3" s="1410"/>
      <c r="AR3" s="1109"/>
      <c r="AS3" s="450"/>
      <c r="AT3" s="451"/>
      <c r="AU3" s="452"/>
      <c r="AV3" s="453"/>
      <c r="AW3" s="1408"/>
      <c r="AX3" s="1409"/>
      <c r="AY3" s="1409"/>
      <c r="AZ3" s="1410"/>
      <c r="BA3" s="1109"/>
      <c r="BB3" s="450"/>
      <c r="BC3" s="454"/>
      <c r="BD3" s="455"/>
      <c r="BE3" s="456"/>
      <c r="BF3" s="454"/>
      <c r="BG3" s="455"/>
      <c r="BH3" s="456"/>
      <c r="BI3" s="454"/>
      <c r="BJ3" s="454"/>
      <c r="BK3" s="455"/>
      <c r="BL3" s="455"/>
      <c r="BM3" s="455"/>
      <c r="BN3" s="456"/>
      <c r="BO3" s="454"/>
      <c r="BP3" s="455"/>
      <c r="BQ3" s="456"/>
      <c r="BR3" s="454"/>
      <c r="BS3" s="455"/>
      <c r="BT3" s="456"/>
      <c r="BU3" s="454"/>
      <c r="BV3" s="455"/>
      <c r="BW3" s="456"/>
      <c r="BX3" s="454"/>
      <c r="BY3" s="455"/>
      <c r="BZ3" s="456"/>
      <c r="CA3" s="454"/>
      <c r="CB3" s="455"/>
      <c r="CC3" s="456"/>
      <c r="CD3" s="454"/>
      <c r="CE3" s="455"/>
      <c r="CF3" s="456"/>
      <c r="CG3" s="454"/>
      <c r="CH3" s="455"/>
      <c r="CI3" s="456"/>
      <c r="CJ3" s="454"/>
      <c r="CK3" s="455"/>
      <c r="CL3" s="456"/>
      <c r="CM3" s="454"/>
      <c r="CN3" s="455"/>
      <c r="CO3" s="456"/>
      <c r="CP3" s="454"/>
      <c r="CQ3" s="455"/>
      <c r="CR3" s="456"/>
      <c r="CS3" s="454"/>
      <c r="CT3" s="455"/>
      <c r="CU3" s="456"/>
      <c r="CV3" s="454"/>
      <c r="CW3" s="455"/>
      <c r="CX3" s="456"/>
      <c r="CY3" s="454"/>
      <c r="CZ3" s="455"/>
      <c r="DA3" s="456"/>
      <c r="DB3" s="454"/>
      <c r="DC3" s="455"/>
      <c r="DD3" s="456"/>
      <c r="DE3" s="454"/>
      <c r="DF3" s="455"/>
      <c r="DG3" s="456"/>
      <c r="DH3" s="454"/>
      <c r="DI3" s="455"/>
      <c r="DJ3" s="456"/>
      <c r="DK3" s="454"/>
      <c r="DL3" s="457"/>
      <c r="DM3" s="458"/>
    </row>
    <row r="4" spans="1:117" ht="15.6" x14ac:dyDescent="0.3">
      <c r="A4" s="459"/>
      <c r="B4" s="460"/>
      <c r="C4" s="460"/>
      <c r="D4" s="460"/>
      <c r="E4" s="461"/>
      <c r="F4" s="462"/>
      <c r="G4" s="463"/>
      <c r="H4" s="464" t="s">
        <v>32</v>
      </c>
      <c r="I4" s="463"/>
      <c r="J4" s="463"/>
      <c r="K4" s="464" t="s">
        <v>32</v>
      </c>
      <c r="L4" s="1405" t="s">
        <v>731</v>
      </c>
      <c r="M4" s="1405"/>
      <c r="N4" s="1406" t="s">
        <v>242</v>
      </c>
      <c r="O4" s="1406"/>
      <c r="P4" s="1407" t="s">
        <v>244</v>
      </c>
      <c r="Q4" s="1407"/>
      <c r="R4" s="1407" t="s">
        <v>243</v>
      </c>
      <c r="S4" s="1407"/>
      <c r="T4" s="1407" t="s">
        <v>249</v>
      </c>
      <c r="U4" s="1407"/>
      <c r="V4" s="1407" t="s">
        <v>248</v>
      </c>
      <c r="W4" s="1407"/>
      <c r="X4" s="465"/>
      <c r="Y4" s="466"/>
      <c r="Z4" s="467"/>
      <c r="AA4" s="468"/>
      <c r="AB4" s="466"/>
      <c r="AC4" s="467"/>
      <c r="AD4" s="469"/>
      <c r="AE4" s="466"/>
      <c r="AF4" s="466"/>
      <c r="AG4" s="470"/>
      <c r="AH4" s="466"/>
      <c r="AI4" s="471"/>
      <c r="AJ4" s="472"/>
      <c r="AK4" s="466"/>
      <c r="AL4" s="471"/>
      <c r="AM4" s="472"/>
      <c r="AN4" s="466"/>
      <c r="AO4" s="471"/>
      <c r="AP4" s="472"/>
      <c r="AQ4" s="466"/>
      <c r="AR4" s="471"/>
      <c r="AS4" s="472"/>
      <c r="AT4" s="466"/>
      <c r="AU4" s="471"/>
      <c r="AV4" s="472"/>
      <c r="AW4" s="466"/>
      <c r="AX4" s="471"/>
      <c r="AY4" s="472"/>
      <c r="AZ4" s="466"/>
      <c r="BA4" s="471"/>
      <c r="BB4" s="472"/>
      <c r="BC4" s="466"/>
      <c r="BD4" s="471"/>
      <c r="BE4" s="472"/>
      <c r="BF4" s="466"/>
      <c r="BG4" s="471"/>
      <c r="BH4" s="472"/>
      <c r="BI4" s="466"/>
      <c r="BJ4" s="466"/>
      <c r="BK4" s="471"/>
      <c r="BL4" s="471"/>
      <c r="BM4" s="471"/>
      <c r="BN4" s="472"/>
      <c r="BO4" s="466"/>
      <c r="BP4" s="471"/>
      <c r="BQ4" s="472"/>
      <c r="BR4" s="466"/>
      <c r="BS4" s="471"/>
      <c r="BT4" s="472"/>
      <c r="BU4" s="466"/>
      <c r="BV4" s="471"/>
      <c r="BW4" s="472"/>
      <c r="BX4" s="466"/>
      <c r="BY4" s="471"/>
      <c r="BZ4" s="472"/>
      <c r="CA4" s="466"/>
      <c r="CB4" s="471"/>
      <c r="CC4" s="472"/>
      <c r="CD4" s="466"/>
      <c r="CE4" s="471"/>
      <c r="CF4" s="472"/>
      <c r="CG4" s="466"/>
      <c r="CH4" s="471"/>
      <c r="CI4" s="472"/>
      <c r="CJ4" s="466"/>
      <c r="CK4" s="471"/>
      <c r="CL4" s="472"/>
      <c r="CM4" s="466"/>
      <c r="CN4" s="471"/>
      <c r="CO4" s="472"/>
      <c r="CP4" s="466"/>
      <c r="CQ4" s="471"/>
      <c r="CR4" s="472"/>
      <c r="CS4" s="466"/>
      <c r="CT4" s="471"/>
      <c r="CU4" s="472"/>
      <c r="CV4" s="466"/>
      <c r="CW4" s="471"/>
      <c r="CX4" s="472"/>
      <c r="CY4" s="466"/>
      <c r="CZ4" s="471"/>
      <c r="DA4" s="472"/>
      <c r="DB4" s="466"/>
      <c r="DC4" s="471"/>
      <c r="DD4" s="472"/>
      <c r="DE4" s="466"/>
      <c r="DF4" s="471"/>
      <c r="DG4" s="472"/>
      <c r="DH4" s="466"/>
      <c r="DI4" s="471"/>
      <c r="DJ4" s="472"/>
      <c r="DK4" s="466"/>
      <c r="DL4" s="473"/>
      <c r="DM4" s="474"/>
    </row>
    <row r="5" spans="1:117" ht="15.6" x14ac:dyDescent="0.3">
      <c r="A5" s="459"/>
      <c r="B5" s="460"/>
      <c r="C5" s="460"/>
      <c r="D5" s="460"/>
      <c r="E5" s="475" t="s">
        <v>297</v>
      </c>
      <c r="F5" s="476">
        <f>'1-Years and Tax Rates'!$B$4</f>
        <v>0</v>
      </c>
      <c r="G5" s="477"/>
      <c r="H5" s="185"/>
      <c r="I5" s="478"/>
      <c r="J5" s="478"/>
      <c r="K5" s="185"/>
      <c r="L5" s="479" t="s">
        <v>67</v>
      </c>
      <c r="M5" s="480" t="s">
        <v>68</v>
      </c>
      <c r="N5" s="479" t="s">
        <v>67</v>
      </c>
      <c r="O5" s="480" t="s">
        <v>68</v>
      </c>
      <c r="P5" s="1108" t="s">
        <v>67</v>
      </c>
      <c r="Q5" s="481" t="s">
        <v>68</v>
      </c>
      <c r="R5" s="1108" t="s">
        <v>67</v>
      </c>
      <c r="S5" s="481" t="s">
        <v>68</v>
      </c>
      <c r="T5" s="1108" t="s">
        <v>67</v>
      </c>
      <c r="U5" s="481" t="s">
        <v>68</v>
      </c>
      <c r="V5" s="1108" t="s">
        <v>67</v>
      </c>
      <c r="W5" s="481" t="s">
        <v>68</v>
      </c>
      <c r="X5" s="465"/>
      <c r="Y5" s="446"/>
      <c r="Z5" s="482"/>
      <c r="AA5" s="483"/>
      <c r="AB5" s="446"/>
      <c r="AC5" s="446"/>
      <c r="AD5" s="484"/>
      <c r="AE5" s="446"/>
      <c r="AF5" s="446"/>
      <c r="AG5" s="444"/>
      <c r="AH5" s="485"/>
      <c r="AI5" s="482"/>
      <c r="AJ5" s="486"/>
      <c r="AK5" s="446"/>
      <c r="AL5" s="482"/>
      <c r="AM5" s="486"/>
      <c r="AN5" s="446"/>
      <c r="AO5" s="482"/>
      <c r="AP5" s="486"/>
      <c r="AQ5" s="446"/>
      <c r="AR5" s="482"/>
      <c r="AS5" s="486"/>
      <c r="AT5" s="446"/>
      <c r="AU5" s="482"/>
      <c r="AV5" s="486"/>
      <c r="AW5" s="446"/>
      <c r="AX5" s="482"/>
      <c r="AY5" s="486"/>
      <c r="AZ5" s="446"/>
      <c r="BA5" s="482"/>
      <c r="BB5" s="486"/>
      <c r="BC5" s="446"/>
      <c r="BD5" s="482"/>
      <c r="BE5" s="486"/>
      <c r="BF5" s="446"/>
      <c r="BG5" s="482"/>
      <c r="BH5" s="486"/>
      <c r="BI5" s="446"/>
      <c r="BJ5" s="446"/>
      <c r="BK5" s="482"/>
      <c r="BL5" s="482"/>
      <c r="BM5" s="482"/>
      <c r="BN5" s="486"/>
      <c r="BO5" s="446"/>
      <c r="BP5" s="482"/>
      <c r="BQ5" s="486"/>
      <c r="BR5" s="446"/>
      <c r="BS5" s="482"/>
      <c r="BT5" s="486"/>
      <c r="BU5" s="446"/>
      <c r="BV5" s="482"/>
      <c r="BW5" s="486"/>
      <c r="BX5" s="446"/>
      <c r="BY5" s="482"/>
      <c r="BZ5" s="486"/>
      <c r="CA5" s="446"/>
      <c r="CB5" s="482"/>
      <c r="CC5" s="486"/>
      <c r="CD5" s="446"/>
      <c r="CE5" s="482"/>
      <c r="CF5" s="486"/>
      <c r="CG5" s="446"/>
      <c r="CH5" s="482"/>
      <c r="CI5" s="486"/>
      <c r="CJ5" s="446"/>
      <c r="CK5" s="482"/>
      <c r="CL5" s="486"/>
      <c r="CM5" s="446"/>
      <c r="CN5" s="482"/>
      <c r="CO5" s="486"/>
      <c r="CP5" s="446"/>
      <c r="CQ5" s="482"/>
      <c r="CR5" s="486"/>
      <c r="CS5" s="446"/>
      <c r="CT5" s="482"/>
      <c r="CU5" s="486"/>
      <c r="CV5" s="446"/>
      <c r="CW5" s="482"/>
      <c r="CX5" s="486"/>
      <c r="CY5" s="446"/>
      <c r="CZ5" s="482"/>
      <c r="DA5" s="486"/>
      <c r="DB5" s="446"/>
      <c r="DC5" s="482"/>
      <c r="DD5" s="486"/>
      <c r="DE5" s="446"/>
      <c r="DF5" s="482"/>
      <c r="DG5" s="486"/>
      <c r="DH5" s="446"/>
      <c r="DI5" s="482"/>
      <c r="DJ5" s="486"/>
      <c r="DK5" s="446"/>
      <c r="DL5" s="487"/>
      <c r="DM5" s="488"/>
    </row>
    <row r="6" spans="1:117" ht="30" customHeight="1" thickBot="1" x14ac:dyDescent="0.35">
      <c r="A6" s="489"/>
      <c r="B6" s="490"/>
      <c r="C6" s="490"/>
      <c r="D6" s="490"/>
      <c r="E6" s="491"/>
      <c r="F6" s="492" t="s">
        <v>22</v>
      </c>
      <c r="G6" s="493">
        <f>SUM(G10:G9003)</f>
        <v>0</v>
      </c>
      <c r="H6" s="493">
        <f>SUM(H10:H9003)</f>
        <v>0</v>
      </c>
      <c r="I6" s="494">
        <f>SUM(I10:I9003)</f>
        <v>0</v>
      </c>
      <c r="J6" s="494">
        <f>SUM(J10:J9003)</f>
        <v>0</v>
      </c>
      <c r="K6" s="493">
        <f>SUM(K10:K9003)</f>
        <v>0</v>
      </c>
      <c r="L6" s="495"/>
      <c r="M6" s="496">
        <f>SUM(M10:M9003)</f>
        <v>0</v>
      </c>
      <c r="N6" s="495"/>
      <c r="O6" s="496">
        <f>SUM(O10:O9003)</f>
        <v>0</v>
      </c>
      <c r="P6" s="497"/>
      <c r="Q6" s="496">
        <f>SUM(Q10:Q9003)</f>
        <v>0</v>
      </c>
      <c r="R6" s="495"/>
      <c r="S6" s="496">
        <f>SUM(S10:S9003)</f>
        <v>0</v>
      </c>
      <c r="T6" s="495"/>
      <c r="U6" s="496">
        <f>SUM(U10:U9003)</f>
        <v>0</v>
      </c>
      <c r="V6" s="495"/>
      <c r="W6" s="498">
        <f>SUM(W10:W9003)</f>
        <v>0</v>
      </c>
      <c r="X6" s="499"/>
      <c r="Y6" s="446"/>
      <c r="Z6" s="455"/>
      <c r="AA6" s="500"/>
      <c r="AB6" s="454"/>
      <c r="AC6" s="455"/>
      <c r="AD6" s="501"/>
      <c r="AE6" s="454"/>
      <c r="AF6" s="454"/>
      <c r="AG6" s="502"/>
      <c r="AH6" s="454"/>
      <c r="AI6" s="455"/>
      <c r="AJ6" s="456"/>
      <c r="AK6" s="454"/>
      <c r="AL6" s="455"/>
      <c r="AM6" s="456"/>
      <c r="AN6" s="454"/>
      <c r="AO6" s="455"/>
      <c r="AP6" s="456"/>
      <c r="AQ6" s="454"/>
      <c r="AR6" s="455"/>
      <c r="AS6" s="456"/>
      <c r="AT6" s="454"/>
      <c r="AU6" s="455"/>
      <c r="AV6" s="456"/>
      <c r="AW6" s="454"/>
      <c r="AX6" s="455"/>
      <c r="AY6" s="456"/>
      <c r="AZ6" s="454"/>
      <c r="BA6" s="455"/>
      <c r="BB6" s="456"/>
      <c r="BC6" s="454"/>
      <c r="BD6" s="455"/>
      <c r="BE6" s="456"/>
      <c r="BF6" s="454"/>
      <c r="BG6" s="455"/>
      <c r="BH6" s="456"/>
      <c r="BI6" s="454"/>
      <c r="BJ6" s="454"/>
      <c r="BK6" s="455"/>
      <c r="BL6" s="455"/>
      <c r="BM6" s="455"/>
      <c r="BN6" s="456"/>
      <c r="BO6" s="454"/>
      <c r="BP6" s="455"/>
      <c r="BQ6" s="456"/>
      <c r="BR6" s="454"/>
      <c r="BS6" s="455"/>
      <c r="BT6" s="456"/>
      <c r="BU6" s="454"/>
      <c r="BV6" s="455"/>
      <c r="BW6" s="456"/>
      <c r="BX6" s="454"/>
      <c r="BY6" s="455"/>
      <c r="BZ6" s="456"/>
      <c r="CA6" s="454"/>
      <c r="CB6" s="455"/>
      <c r="CC6" s="456"/>
      <c r="CD6" s="454"/>
      <c r="CE6" s="455"/>
      <c r="CF6" s="456"/>
      <c r="CG6" s="454"/>
      <c r="CH6" s="455"/>
      <c r="CI6" s="456"/>
      <c r="CJ6" s="454"/>
      <c r="CK6" s="455"/>
      <c r="CL6" s="456"/>
      <c r="CM6" s="454"/>
      <c r="CN6" s="455"/>
      <c r="CO6" s="456"/>
      <c r="CP6" s="454"/>
      <c r="CQ6" s="455"/>
      <c r="CR6" s="456"/>
      <c r="CS6" s="454"/>
      <c r="CT6" s="455"/>
      <c r="CU6" s="456"/>
      <c r="CV6" s="454"/>
      <c r="CW6" s="455"/>
      <c r="CX6" s="456"/>
      <c r="CY6" s="454"/>
      <c r="CZ6" s="455"/>
      <c r="DA6" s="456"/>
      <c r="DB6" s="454"/>
      <c r="DC6" s="455"/>
      <c r="DD6" s="456"/>
      <c r="DE6" s="454"/>
      <c r="DF6" s="455"/>
      <c r="DG6" s="456"/>
      <c r="DH6" s="454"/>
      <c r="DI6" s="455"/>
      <c r="DJ6" s="456"/>
      <c r="DK6" s="454"/>
      <c r="DL6" s="503"/>
      <c r="DM6" s="504"/>
    </row>
    <row r="7" spans="1:117" ht="30" thickTop="1" thickBot="1" x14ac:dyDescent="0.35">
      <c r="A7" s="1269" t="s">
        <v>65</v>
      </c>
      <c r="B7" s="1270" t="s">
        <v>298</v>
      </c>
      <c r="C7" s="1270"/>
      <c r="D7" s="1270" t="s">
        <v>423</v>
      </c>
      <c r="E7" s="1271" t="s">
        <v>66</v>
      </c>
      <c r="F7" s="1272">
        <v>2018</v>
      </c>
      <c r="G7" s="1273">
        <v>3000000</v>
      </c>
      <c r="H7" s="1273">
        <f>G7*$H$5</f>
        <v>0</v>
      </c>
      <c r="I7" s="1273">
        <v>200000</v>
      </c>
      <c r="J7" s="1273">
        <f>SUM(G7:I7)</f>
        <v>3200000</v>
      </c>
      <c r="K7" s="1274">
        <f>J7+(J7*$K$5)*(F7-$F$5)</f>
        <v>3200000</v>
      </c>
      <c r="L7" s="1275">
        <v>0.5</v>
      </c>
      <c r="M7" s="1273">
        <f>K7*L7</f>
        <v>1600000</v>
      </c>
      <c r="N7" s="1276">
        <v>0.5</v>
      </c>
      <c r="O7" s="1277">
        <f>K7*N7</f>
        <v>1600000</v>
      </c>
      <c r="P7" s="1278">
        <v>0.8</v>
      </c>
      <c r="Q7" s="1273">
        <f>M7*P7</f>
        <v>1280000</v>
      </c>
      <c r="R7" s="1279">
        <v>0.2</v>
      </c>
      <c r="S7" s="1274">
        <f>M7*R7</f>
        <v>320000</v>
      </c>
      <c r="T7" s="1275">
        <v>0.8</v>
      </c>
      <c r="U7" s="1273">
        <f>Q7*T7</f>
        <v>1024000</v>
      </c>
      <c r="V7" s="1276">
        <v>0.2</v>
      </c>
      <c r="W7" s="1280">
        <f>Q7*V7</f>
        <v>256000</v>
      </c>
      <c r="X7" s="1281">
        <v>0.8</v>
      </c>
      <c r="Y7" s="446"/>
      <c r="Z7" s="455"/>
      <c r="AA7" s="505"/>
      <c r="AB7" s="454"/>
      <c r="AC7" s="455"/>
      <c r="AD7" s="501"/>
      <c r="AE7" s="454"/>
      <c r="AF7" s="454"/>
      <c r="AG7" s="502"/>
      <c r="AH7" s="454"/>
      <c r="AI7" s="455"/>
      <c r="AJ7" s="456"/>
      <c r="AK7" s="454"/>
      <c r="AL7" s="455"/>
      <c r="AM7" s="456"/>
      <c r="AN7" s="454"/>
      <c r="AO7" s="455"/>
      <c r="AP7" s="456"/>
      <c r="AQ7" s="454"/>
      <c r="AR7" s="455"/>
      <c r="AS7" s="456"/>
      <c r="AT7" s="454"/>
      <c r="AU7" s="455"/>
      <c r="AV7" s="456"/>
      <c r="AW7" s="454"/>
      <c r="AX7" s="455"/>
      <c r="AY7" s="456"/>
      <c r="AZ7" s="454"/>
      <c r="BA7" s="455"/>
      <c r="BB7" s="456"/>
      <c r="BC7" s="454"/>
      <c r="BD7" s="455"/>
      <c r="BE7" s="456"/>
      <c r="BF7" s="454"/>
      <c r="BG7" s="455"/>
      <c r="BH7" s="456"/>
      <c r="BI7" s="454"/>
      <c r="BJ7" s="454"/>
      <c r="BK7" s="455"/>
      <c r="BL7" s="455"/>
      <c r="BM7" s="455"/>
      <c r="BN7" s="456"/>
      <c r="BO7" s="454"/>
      <c r="BP7" s="455"/>
      <c r="BQ7" s="456"/>
      <c r="BR7" s="454"/>
      <c r="BS7" s="455"/>
      <c r="BT7" s="456"/>
      <c r="BU7" s="454"/>
      <c r="BV7" s="455"/>
      <c r="BW7" s="456"/>
      <c r="BX7" s="454"/>
      <c r="BY7" s="455"/>
      <c r="BZ7" s="456"/>
      <c r="CA7" s="454"/>
      <c r="CB7" s="455"/>
      <c r="CC7" s="456"/>
      <c r="CD7" s="454"/>
      <c r="CE7" s="455"/>
      <c r="CF7" s="456"/>
      <c r="CG7" s="454"/>
      <c r="CH7" s="455"/>
      <c r="CI7" s="456"/>
      <c r="CJ7" s="454"/>
      <c r="CK7" s="455"/>
      <c r="CL7" s="456"/>
      <c r="CM7" s="454"/>
      <c r="CN7" s="455"/>
      <c r="CO7" s="456"/>
      <c r="CP7" s="454"/>
      <c r="CQ7" s="455"/>
      <c r="CR7" s="456"/>
      <c r="CS7" s="454"/>
      <c r="CT7" s="455"/>
      <c r="CU7" s="456"/>
      <c r="CV7" s="454"/>
      <c r="CW7" s="455"/>
      <c r="CX7" s="456"/>
      <c r="CY7" s="454"/>
      <c r="CZ7" s="455"/>
      <c r="DA7" s="456"/>
      <c r="DB7" s="454"/>
      <c r="DC7" s="455"/>
      <c r="DD7" s="456"/>
      <c r="DE7" s="454"/>
      <c r="DF7" s="455"/>
      <c r="DG7" s="456"/>
      <c r="DH7" s="454"/>
      <c r="DI7" s="455"/>
      <c r="DJ7" s="456"/>
      <c r="DK7" s="454"/>
      <c r="DL7" s="506"/>
      <c r="DM7" s="507"/>
    </row>
    <row r="8" spans="1:117" x14ac:dyDescent="0.3">
      <c r="A8" s="1282" t="s">
        <v>69</v>
      </c>
      <c r="B8" s="1283" t="s">
        <v>7</v>
      </c>
      <c r="C8" s="1283"/>
      <c r="D8" s="1283" t="s">
        <v>424</v>
      </c>
      <c r="E8" s="1284" t="s">
        <v>70</v>
      </c>
      <c r="F8" s="1285">
        <v>2019</v>
      </c>
      <c r="G8" s="1286">
        <v>20000</v>
      </c>
      <c r="H8" s="1286">
        <f t="shared" ref="H8:H32" si="0">G8*$H$5</f>
        <v>0</v>
      </c>
      <c r="I8" s="1286">
        <v>2000</v>
      </c>
      <c r="J8" s="1286">
        <f t="shared" ref="J8:J32" si="1">SUM(G8:I8)</f>
        <v>22000</v>
      </c>
      <c r="K8" s="1274">
        <f t="shared" ref="K8:K32" si="2">J8+(J8*$K$5)*(F8-$F$5)</f>
        <v>22000</v>
      </c>
      <c r="L8" s="1287">
        <v>1</v>
      </c>
      <c r="M8" s="1286">
        <f t="shared" ref="M8:M32" si="3">K8*L8</f>
        <v>22000</v>
      </c>
      <c r="N8" s="1288">
        <v>0</v>
      </c>
      <c r="O8" s="1289">
        <f t="shared" ref="O8:O32" si="4">K8*N8</f>
        <v>0</v>
      </c>
      <c r="P8" s="1290">
        <v>1</v>
      </c>
      <c r="Q8" s="1286">
        <f t="shared" ref="Q8:Q32" si="5">M8*P8</f>
        <v>22000</v>
      </c>
      <c r="R8" s="1291">
        <v>0</v>
      </c>
      <c r="S8" s="1292">
        <f t="shared" ref="S8:S32" si="6">M8*R8</f>
        <v>0</v>
      </c>
      <c r="T8" s="1287">
        <v>1</v>
      </c>
      <c r="U8" s="1286">
        <f t="shared" ref="U8:U9" si="7">Q8*T8</f>
        <v>22000</v>
      </c>
      <c r="V8" s="1288">
        <v>0</v>
      </c>
      <c r="W8" s="1293">
        <f t="shared" ref="W8:W9" si="8">Q8*V8</f>
        <v>0</v>
      </c>
      <c r="X8" s="1294">
        <v>1</v>
      </c>
      <c r="Y8" s="446"/>
      <c r="Z8" s="457"/>
      <c r="AA8" s="508"/>
      <c r="AB8" s="509"/>
      <c r="AC8" s="509"/>
      <c r="AD8" s="458"/>
      <c r="AE8" s="509"/>
      <c r="AF8" s="509"/>
      <c r="AG8" s="458"/>
      <c r="AH8" s="509"/>
      <c r="AI8" s="509"/>
      <c r="AJ8" s="458"/>
      <c r="AK8" s="509"/>
      <c r="AL8" s="509"/>
      <c r="AM8" s="458"/>
      <c r="AN8" s="509"/>
      <c r="AO8" s="509"/>
      <c r="AP8" s="458"/>
      <c r="AQ8" s="509"/>
      <c r="AR8" s="509"/>
      <c r="AS8" s="458"/>
      <c r="AT8" s="509"/>
      <c r="AU8" s="509"/>
      <c r="AV8" s="458"/>
      <c r="AW8" s="509"/>
      <c r="AX8" s="509"/>
      <c r="AY8" s="458"/>
      <c r="AZ8" s="509"/>
      <c r="BA8" s="509"/>
      <c r="BB8" s="458"/>
      <c r="BC8" s="509"/>
      <c r="BD8" s="509"/>
      <c r="BE8" s="458"/>
      <c r="BF8" s="509"/>
      <c r="BG8" s="509"/>
      <c r="BH8" s="458"/>
      <c r="BI8" s="457"/>
      <c r="BJ8" s="509"/>
      <c r="BK8" s="509"/>
      <c r="BL8" s="509"/>
      <c r="BM8" s="509"/>
      <c r="BN8" s="458"/>
      <c r="BO8" s="509"/>
      <c r="BP8" s="509"/>
      <c r="BQ8" s="458"/>
      <c r="BR8" s="509"/>
      <c r="BS8" s="509"/>
      <c r="BT8" s="458"/>
      <c r="BU8" s="509"/>
      <c r="BV8" s="509"/>
      <c r="BW8" s="458"/>
      <c r="BX8" s="509"/>
      <c r="BY8" s="509"/>
      <c r="BZ8" s="458"/>
      <c r="CA8" s="509"/>
      <c r="CB8" s="509"/>
      <c r="CC8" s="458"/>
      <c r="CD8" s="509"/>
      <c r="CE8" s="509"/>
      <c r="CF8" s="458"/>
      <c r="CG8" s="509"/>
      <c r="CH8" s="509"/>
      <c r="CI8" s="458"/>
      <c r="CJ8" s="509"/>
      <c r="CK8" s="509"/>
      <c r="CL8" s="458"/>
      <c r="CM8" s="509"/>
      <c r="CN8" s="509"/>
      <c r="CO8" s="458"/>
      <c r="CP8" s="509"/>
      <c r="CQ8" s="509"/>
      <c r="CR8" s="458"/>
      <c r="CS8" s="509"/>
      <c r="CT8" s="509"/>
      <c r="CU8" s="458"/>
      <c r="CV8" s="509"/>
      <c r="CW8" s="509"/>
      <c r="CX8" s="458"/>
      <c r="CY8" s="509"/>
      <c r="CZ8" s="509"/>
      <c r="DA8" s="458"/>
      <c r="DB8" s="509"/>
      <c r="DC8" s="509"/>
      <c r="DD8" s="458"/>
      <c r="DE8" s="509"/>
      <c r="DF8" s="509"/>
      <c r="DG8" s="458"/>
      <c r="DH8" s="509"/>
      <c r="DI8" s="509"/>
      <c r="DJ8" s="458"/>
      <c r="DK8" s="509"/>
      <c r="DL8" s="509"/>
      <c r="DM8" s="458"/>
    </row>
    <row r="9" spans="1:117" ht="29.4" thickBot="1" x14ac:dyDescent="0.35">
      <c r="A9" s="1295" t="s">
        <v>71</v>
      </c>
      <c r="B9" s="1296" t="s">
        <v>9</v>
      </c>
      <c r="C9" s="1296"/>
      <c r="D9" s="1296" t="s">
        <v>424</v>
      </c>
      <c r="E9" s="1297" t="s">
        <v>72</v>
      </c>
      <c r="F9" s="1298">
        <v>2020</v>
      </c>
      <c r="G9" s="1299">
        <v>4500000</v>
      </c>
      <c r="H9" s="1299">
        <f t="shared" si="0"/>
        <v>0</v>
      </c>
      <c r="I9" s="1299">
        <v>250000</v>
      </c>
      <c r="J9" s="1299">
        <f t="shared" si="1"/>
        <v>4750000</v>
      </c>
      <c r="K9" s="1274">
        <f t="shared" si="2"/>
        <v>4750000</v>
      </c>
      <c r="L9" s="1300">
        <v>1</v>
      </c>
      <c r="M9" s="1299">
        <f t="shared" si="3"/>
        <v>4750000</v>
      </c>
      <c r="N9" s="1301">
        <v>0</v>
      </c>
      <c r="O9" s="1302">
        <f t="shared" si="4"/>
        <v>0</v>
      </c>
      <c r="P9" s="1303">
        <v>0.8</v>
      </c>
      <c r="Q9" s="1299">
        <f t="shared" si="5"/>
        <v>3800000</v>
      </c>
      <c r="R9" s="1304">
        <v>0.2</v>
      </c>
      <c r="S9" s="1305">
        <f t="shared" si="6"/>
        <v>950000</v>
      </c>
      <c r="T9" s="1306">
        <v>0.9</v>
      </c>
      <c r="U9" s="1307">
        <f t="shared" si="7"/>
        <v>3420000</v>
      </c>
      <c r="V9" s="1308">
        <v>0.1</v>
      </c>
      <c r="W9" s="1309">
        <f t="shared" si="8"/>
        <v>380000</v>
      </c>
      <c r="X9" s="1310">
        <v>0.8</v>
      </c>
      <c r="Y9" s="510"/>
      <c r="Z9" s="457"/>
      <c r="AA9" s="511" t="s">
        <v>529</v>
      </c>
      <c r="AB9" s="509"/>
      <c r="AC9" s="509"/>
      <c r="AD9" s="458"/>
      <c r="AE9" s="509"/>
      <c r="AF9" s="509"/>
      <c r="AG9" s="458"/>
      <c r="AH9" s="509"/>
      <c r="AI9" s="509"/>
      <c r="AJ9" s="458"/>
      <c r="AK9" s="509"/>
      <c r="AL9" s="509"/>
      <c r="AM9" s="458"/>
      <c r="AN9" s="509"/>
      <c r="AO9" s="509"/>
      <c r="AP9" s="458"/>
      <c r="AQ9" s="509"/>
      <c r="AR9" s="509"/>
      <c r="AS9" s="458"/>
      <c r="AT9" s="509"/>
      <c r="AU9" s="509"/>
      <c r="AV9" s="458"/>
      <c r="AW9" s="509"/>
      <c r="AX9" s="509"/>
      <c r="AY9" s="458"/>
      <c r="AZ9" s="509"/>
      <c r="BA9" s="509"/>
      <c r="BB9" s="458"/>
      <c r="BC9" s="509"/>
      <c r="BD9" s="509"/>
      <c r="BE9" s="458"/>
      <c r="BF9" s="509"/>
      <c r="BG9" s="509"/>
      <c r="BH9" s="458"/>
      <c r="BI9" s="457"/>
      <c r="BJ9" s="509"/>
      <c r="BK9" s="509"/>
      <c r="BL9" s="509"/>
      <c r="BM9" s="509"/>
      <c r="BN9" s="458"/>
      <c r="BO9" s="509"/>
      <c r="BP9" s="509"/>
      <c r="BQ9" s="458"/>
      <c r="BR9" s="509"/>
      <c r="BS9" s="509"/>
      <c r="BT9" s="458"/>
      <c r="BU9" s="509"/>
      <c r="BV9" s="509"/>
      <c r="BW9" s="458"/>
      <c r="BX9" s="509"/>
      <c r="BY9" s="509"/>
      <c r="BZ9" s="458"/>
      <c r="CA9" s="509"/>
      <c r="CB9" s="509"/>
      <c r="CC9" s="458"/>
      <c r="CD9" s="509"/>
      <c r="CE9" s="509"/>
      <c r="CF9" s="458"/>
      <c r="CG9" s="509"/>
      <c r="CH9" s="509"/>
      <c r="CI9" s="458"/>
      <c r="CJ9" s="509"/>
      <c r="CK9" s="509"/>
      <c r="CL9" s="458"/>
      <c r="CM9" s="509"/>
      <c r="CN9" s="509"/>
      <c r="CO9" s="458"/>
      <c r="CP9" s="509"/>
      <c r="CQ9" s="509"/>
      <c r="CR9" s="458"/>
      <c r="CS9" s="509"/>
      <c r="CT9" s="509"/>
      <c r="CU9" s="458"/>
      <c r="CV9" s="509"/>
      <c r="CW9" s="509"/>
      <c r="CX9" s="458"/>
      <c r="CY9" s="509"/>
      <c r="CZ9" s="509"/>
      <c r="DA9" s="458"/>
      <c r="DB9" s="509"/>
      <c r="DC9" s="509"/>
      <c r="DD9" s="458"/>
      <c r="DE9" s="509"/>
      <c r="DF9" s="509"/>
      <c r="DG9" s="458"/>
      <c r="DH9" s="509"/>
      <c r="DI9" s="509"/>
      <c r="DJ9" s="458"/>
      <c r="DK9" s="509"/>
      <c r="DL9" s="509"/>
      <c r="DM9" s="458"/>
    </row>
    <row r="10" spans="1:117" s="520" customFormat="1" ht="15" thickTop="1" x14ac:dyDescent="0.3">
      <c r="A10" s="1122"/>
      <c r="B10" s="1117"/>
      <c r="C10" s="1117"/>
      <c r="D10" s="1117"/>
      <c r="E10" s="1118"/>
      <c r="F10" s="58"/>
      <c r="G10" s="59"/>
      <c r="H10" s="512">
        <f t="shared" si="0"/>
        <v>0</v>
      </c>
      <c r="I10" s="59"/>
      <c r="J10" s="512">
        <f t="shared" si="1"/>
        <v>0</v>
      </c>
      <c r="K10" s="513">
        <f t="shared" si="2"/>
        <v>0</v>
      </c>
      <c r="L10" s="92"/>
      <c r="M10" s="512">
        <f t="shared" si="3"/>
        <v>0</v>
      </c>
      <c r="N10" s="1140">
        <f>1-L10</f>
        <v>1</v>
      </c>
      <c r="O10" s="514">
        <f t="shared" si="4"/>
        <v>0</v>
      </c>
      <c r="P10" s="587"/>
      <c r="Q10" s="512">
        <f t="shared" si="5"/>
        <v>0</v>
      </c>
      <c r="R10" s="1147">
        <f>1-P10</f>
        <v>1</v>
      </c>
      <c r="S10" s="515">
        <f t="shared" si="6"/>
        <v>0</v>
      </c>
      <c r="T10" s="1143" t="e">
        <f>U10/Q10</f>
        <v>#DIV/0!</v>
      </c>
      <c r="U10" s="516">
        <f>Q10-W10</f>
        <v>0</v>
      </c>
      <c r="V10" s="1144" t="e">
        <f>W10/Q10</f>
        <v>#DIV/0!</v>
      </c>
      <c r="W10" s="1150"/>
      <c r="X10" s="590"/>
      <c r="Y10" s="517"/>
      <c r="Z10" s="517"/>
      <c r="AA10" s="518" t="s">
        <v>521</v>
      </c>
      <c r="AB10" s="517"/>
      <c r="AC10" s="517"/>
      <c r="AD10" s="519"/>
      <c r="AE10" s="517"/>
      <c r="AF10" s="517"/>
      <c r="AG10" s="519"/>
      <c r="AH10" s="517"/>
      <c r="AI10" s="517"/>
      <c r="AJ10" s="519"/>
      <c r="AK10" s="517"/>
      <c r="AL10" s="517"/>
      <c r="AM10" s="519"/>
      <c r="AN10" s="517"/>
      <c r="AO10" s="517"/>
      <c r="AP10" s="519"/>
      <c r="AQ10" s="517"/>
      <c r="AR10" s="517"/>
      <c r="AS10" s="519"/>
      <c r="AT10" s="517"/>
      <c r="AU10" s="517"/>
      <c r="AV10" s="519"/>
      <c r="AW10" s="517"/>
      <c r="AX10" s="517"/>
      <c r="AY10" s="519"/>
      <c r="AZ10" s="517"/>
      <c r="BA10" s="517"/>
      <c r="BB10" s="519"/>
      <c r="BC10" s="517"/>
      <c r="BD10" s="517"/>
      <c r="BE10" s="519"/>
      <c r="BF10" s="517"/>
      <c r="BG10" s="517"/>
      <c r="BH10" s="519"/>
      <c r="BI10" s="517"/>
      <c r="BJ10" s="517"/>
      <c r="BK10" s="517"/>
      <c r="BL10" s="517"/>
      <c r="BM10" s="517"/>
      <c r="BN10" s="519"/>
      <c r="BO10" s="517"/>
      <c r="BP10" s="517"/>
      <c r="BQ10" s="519"/>
      <c r="BR10" s="517"/>
      <c r="BS10" s="517"/>
      <c r="BT10" s="519"/>
      <c r="BU10" s="517"/>
      <c r="BV10" s="517"/>
      <c r="BW10" s="519"/>
      <c r="BX10" s="517"/>
      <c r="BY10" s="517"/>
      <c r="BZ10" s="519"/>
      <c r="CA10" s="517"/>
      <c r="CB10" s="517"/>
      <c r="CC10" s="519"/>
      <c r="CD10" s="517"/>
      <c r="CE10" s="517"/>
      <c r="CF10" s="519"/>
      <c r="CG10" s="517"/>
      <c r="CH10" s="517"/>
      <c r="CI10" s="519"/>
      <c r="CJ10" s="517"/>
      <c r="CK10" s="517"/>
      <c r="CL10" s="519"/>
      <c r="CM10" s="517"/>
      <c r="CN10" s="517"/>
      <c r="CO10" s="519"/>
      <c r="CP10" s="517"/>
      <c r="CQ10" s="517"/>
      <c r="CR10" s="519"/>
      <c r="CS10" s="517"/>
      <c r="CT10" s="517"/>
      <c r="CU10" s="519"/>
      <c r="CV10" s="517"/>
      <c r="CW10" s="517"/>
      <c r="CX10" s="519"/>
      <c r="CY10" s="517"/>
      <c r="CZ10" s="517"/>
      <c r="DA10" s="519"/>
      <c r="DB10" s="517"/>
      <c r="DC10" s="517"/>
      <c r="DD10" s="519"/>
      <c r="DE10" s="517"/>
      <c r="DF10" s="517"/>
      <c r="DG10" s="519"/>
      <c r="DH10" s="517"/>
      <c r="DI10" s="517"/>
      <c r="DJ10" s="519"/>
      <c r="DK10" s="517"/>
      <c r="DL10" s="517"/>
      <c r="DM10" s="519"/>
    </row>
    <row r="11" spans="1:117" x14ac:dyDescent="0.3">
      <c r="A11" s="1123"/>
      <c r="B11" s="1119"/>
      <c r="C11" s="1119"/>
      <c r="D11" s="1119"/>
      <c r="E11" s="60"/>
      <c r="F11" s="61"/>
      <c r="G11" s="62"/>
      <c r="H11" s="521">
        <f t="shared" si="0"/>
        <v>0</v>
      </c>
      <c r="I11" s="62"/>
      <c r="J11" s="521">
        <f t="shared" si="1"/>
        <v>0</v>
      </c>
      <c r="K11" s="522">
        <f t="shared" si="2"/>
        <v>0</v>
      </c>
      <c r="L11" s="93"/>
      <c r="M11" s="521">
        <f t="shared" si="3"/>
        <v>0</v>
      </c>
      <c r="N11" s="1141">
        <f t="shared" ref="N11:N32" si="9">1-L11</f>
        <v>1</v>
      </c>
      <c r="O11" s="523">
        <f t="shared" si="4"/>
        <v>0</v>
      </c>
      <c r="P11" s="588"/>
      <c r="Q11" s="521">
        <f t="shared" si="5"/>
        <v>0</v>
      </c>
      <c r="R11" s="1148">
        <f t="shared" ref="R11:R32" si="10">1-P11</f>
        <v>1</v>
      </c>
      <c r="S11" s="522">
        <f t="shared" si="6"/>
        <v>0</v>
      </c>
      <c r="T11" s="1145" t="e">
        <f t="shared" ref="T11:T32" si="11">U11/Q11</f>
        <v>#DIV/0!</v>
      </c>
      <c r="U11" s="521">
        <f t="shared" ref="U11:U32" si="12">Q11-W11</f>
        <v>0</v>
      </c>
      <c r="V11" s="1141" t="e">
        <f t="shared" ref="V11:V32" si="13">W11/Q11</f>
        <v>#DIV/0!</v>
      </c>
      <c r="W11" s="1151"/>
      <c r="X11" s="591"/>
      <c r="Y11" s="525"/>
      <c r="Z11" s="525"/>
      <c r="AA11" s="518" t="s">
        <v>522</v>
      </c>
      <c r="AB11" s="526"/>
      <c r="AC11" s="526"/>
      <c r="AD11" s="527"/>
      <c r="AE11" s="526"/>
      <c r="AF11" s="526"/>
      <c r="AG11" s="527"/>
      <c r="AH11" s="526"/>
      <c r="AI11" s="526"/>
      <c r="AJ11" s="527"/>
      <c r="AK11" s="526"/>
      <c r="AL11" s="526"/>
      <c r="AM11" s="527"/>
      <c r="AN11" s="526"/>
      <c r="AO11" s="526"/>
      <c r="AP11" s="527"/>
      <c r="AQ11" s="526"/>
      <c r="AR11" s="526"/>
      <c r="AS11" s="527"/>
      <c r="AT11" s="526"/>
      <c r="AU11" s="526"/>
      <c r="AV11" s="527"/>
      <c r="AW11" s="526"/>
      <c r="AX11" s="526"/>
      <c r="AY11" s="527"/>
      <c r="AZ11" s="526"/>
      <c r="BA11" s="526"/>
      <c r="BB11" s="527"/>
      <c r="BC11" s="526"/>
      <c r="BD11" s="526"/>
      <c r="BE11" s="527"/>
      <c r="BF11" s="526"/>
      <c r="BG11" s="526"/>
      <c r="BH11" s="527"/>
      <c r="BI11" s="525"/>
      <c r="BJ11" s="526"/>
      <c r="BK11" s="526"/>
      <c r="BL11" s="526"/>
      <c r="BM11" s="526"/>
      <c r="BN11" s="527"/>
      <c r="BO11" s="526"/>
      <c r="BP11" s="526"/>
      <c r="BQ11" s="527"/>
      <c r="BR11" s="526"/>
      <c r="BS11" s="526"/>
      <c r="BT11" s="527"/>
      <c r="BU11" s="526"/>
      <c r="BV11" s="526"/>
      <c r="BW11" s="527"/>
      <c r="BX11" s="526"/>
      <c r="BY11" s="526"/>
      <c r="BZ11" s="527"/>
      <c r="CA11" s="526"/>
      <c r="CB11" s="526"/>
      <c r="CC11" s="527"/>
      <c r="CD11" s="526"/>
      <c r="CE11" s="526"/>
      <c r="CF11" s="527"/>
      <c r="CG11" s="526"/>
      <c r="CH11" s="526"/>
      <c r="CI11" s="527"/>
      <c r="CJ11" s="526"/>
      <c r="CK11" s="526"/>
      <c r="CL11" s="527"/>
      <c r="CM11" s="526"/>
      <c r="CN11" s="526"/>
      <c r="CO11" s="527"/>
      <c r="CP11" s="526"/>
      <c r="CQ11" s="526"/>
      <c r="CR11" s="527"/>
      <c r="CS11" s="526"/>
      <c r="CT11" s="526"/>
      <c r="CU11" s="527"/>
      <c r="CV11" s="526"/>
      <c r="CW11" s="526"/>
      <c r="CX11" s="527"/>
      <c r="CY11" s="526"/>
      <c r="CZ11" s="526"/>
      <c r="DA11" s="527"/>
      <c r="DB11" s="526"/>
      <c r="DC11" s="526"/>
      <c r="DD11" s="527"/>
      <c r="DE11" s="526"/>
      <c r="DF11" s="526"/>
      <c r="DG11" s="527"/>
      <c r="DH11" s="526"/>
      <c r="DI11" s="526"/>
      <c r="DJ11" s="527"/>
      <c r="DK11" s="526"/>
      <c r="DL11" s="526"/>
      <c r="DM11" s="527"/>
    </row>
    <row r="12" spans="1:117" x14ac:dyDescent="0.3">
      <c r="A12" s="1123"/>
      <c r="B12" s="1119"/>
      <c r="C12" s="1119"/>
      <c r="D12" s="1119"/>
      <c r="E12" s="60"/>
      <c r="F12" s="61"/>
      <c r="G12" s="62"/>
      <c r="H12" s="521">
        <f t="shared" si="0"/>
        <v>0</v>
      </c>
      <c r="I12" s="62"/>
      <c r="J12" s="521">
        <f t="shared" si="1"/>
        <v>0</v>
      </c>
      <c r="K12" s="522">
        <f t="shared" si="2"/>
        <v>0</v>
      </c>
      <c r="L12" s="93"/>
      <c r="M12" s="521">
        <f t="shared" si="3"/>
        <v>0</v>
      </c>
      <c r="N12" s="1141">
        <f t="shared" si="9"/>
        <v>1</v>
      </c>
      <c r="O12" s="523">
        <f t="shared" si="4"/>
        <v>0</v>
      </c>
      <c r="P12" s="588"/>
      <c r="Q12" s="521">
        <f t="shared" si="5"/>
        <v>0</v>
      </c>
      <c r="R12" s="1148">
        <f t="shared" si="10"/>
        <v>1</v>
      </c>
      <c r="S12" s="522">
        <f t="shared" si="6"/>
        <v>0</v>
      </c>
      <c r="T12" s="1145" t="e">
        <f t="shared" si="11"/>
        <v>#DIV/0!</v>
      </c>
      <c r="U12" s="521">
        <f t="shared" si="12"/>
        <v>0</v>
      </c>
      <c r="V12" s="1141" t="e">
        <f t="shared" si="13"/>
        <v>#DIV/0!</v>
      </c>
      <c r="W12" s="1151"/>
      <c r="X12" s="591"/>
      <c r="Y12" s="525"/>
      <c r="Z12" s="525"/>
      <c r="AA12" s="518" t="s">
        <v>523</v>
      </c>
      <c r="AB12" s="526"/>
      <c r="AC12" s="526"/>
      <c r="AD12" s="527"/>
      <c r="AE12" s="526"/>
      <c r="AF12" s="526"/>
      <c r="AG12" s="527"/>
      <c r="AH12" s="526"/>
      <c r="AI12" s="526"/>
      <c r="AJ12" s="527"/>
      <c r="AK12" s="526"/>
      <c r="AL12" s="526"/>
      <c r="AM12" s="527"/>
      <c r="AN12" s="526"/>
      <c r="AO12" s="526"/>
      <c r="AP12" s="527"/>
      <c r="AQ12" s="526"/>
      <c r="AR12" s="526"/>
      <c r="AS12" s="527"/>
      <c r="AT12" s="526"/>
      <c r="AU12" s="526"/>
      <c r="AV12" s="527"/>
      <c r="AW12" s="526"/>
      <c r="AX12" s="526"/>
      <c r="AY12" s="527"/>
      <c r="AZ12" s="526"/>
      <c r="BA12" s="526"/>
      <c r="BB12" s="527"/>
      <c r="BC12" s="526"/>
      <c r="BD12" s="526"/>
      <c r="BE12" s="527"/>
      <c r="BF12" s="526"/>
      <c r="BG12" s="526"/>
      <c r="BH12" s="527"/>
      <c r="BI12" s="525"/>
      <c r="BJ12" s="526"/>
      <c r="BK12" s="526"/>
      <c r="BL12" s="526"/>
      <c r="BM12" s="526"/>
      <c r="BN12" s="527"/>
      <c r="BO12" s="526"/>
      <c r="BP12" s="526"/>
      <c r="BQ12" s="527"/>
      <c r="BR12" s="526"/>
      <c r="BS12" s="526"/>
      <c r="BT12" s="527"/>
      <c r="BU12" s="526"/>
      <c r="BV12" s="526"/>
      <c r="BW12" s="527"/>
      <c r="BX12" s="526"/>
      <c r="BY12" s="526"/>
      <c r="BZ12" s="527"/>
      <c r="CA12" s="526"/>
      <c r="CB12" s="526"/>
      <c r="CC12" s="527"/>
      <c r="CD12" s="526"/>
      <c r="CE12" s="526"/>
      <c r="CF12" s="527"/>
      <c r="CG12" s="526"/>
      <c r="CH12" s="526"/>
      <c r="CI12" s="527"/>
      <c r="CJ12" s="526"/>
      <c r="CK12" s="526"/>
      <c r="CL12" s="527"/>
      <c r="CM12" s="526"/>
      <c r="CN12" s="526"/>
      <c r="CO12" s="527"/>
      <c r="CP12" s="526"/>
      <c r="CQ12" s="526"/>
      <c r="CR12" s="527"/>
      <c r="CS12" s="526"/>
      <c r="CT12" s="526"/>
      <c r="CU12" s="527"/>
      <c r="CV12" s="526"/>
      <c r="CW12" s="526"/>
      <c r="CX12" s="527"/>
      <c r="CY12" s="526"/>
      <c r="CZ12" s="526"/>
      <c r="DA12" s="527"/>
      <c r="DB12" s="526"/>
      <c r="DC12" s="526"/>
      <c r="DD12" s="527"/>
      <c r="DE12" s="526"/>
      <c r="DF12" s="526"/>
      <c r="DG12" s="527"/>
      <c r="DH12" s="526"/>
      <c r="DI12" s="526"/>
      <c r="DJ12" s="527"/>
      <c r="DK12" s="526"/>
      <c r="DL12" s="526"/>
      <c r="DM12" s="527"/>
    </row>
    <row r="13" spans="1:117" x14ac:dyDescent="0.3">
      <c r="A13" s="1123"/>
      <c r="B13" s="1119"/>
      <c r="C13" s="1119"/>
      <c r="D13" s="1119"/>
      <c r="E13" s="60"/>
      <c r="F13" s="61"/>
      <c r="G13" s="62"/>
      <c r="H13" s="521">
        <f t="shared" si="0"/>
        <v>0</v>
      </c>
      <c r="I13" s="62"/>
      <c r="J13" s="521">
        <f t="shared" si="1"/>
        <v>0</v>
      </c>
      <c r="K13" s="522">
        <f t="shared" si="2"/>
        <v>0</v>
      </c>
      <c r="L13" s="93"/>
      <c r="M13" s="521">
        <f t="shared" si="3"/>
        <v>0</v>
      </c>
      <c r="N13" s="1141">
        <f t="shared" si="9"/>
        <v>1</v>
      </c>
      <c r="O13" s="523">
        <f t="shared" si="4"/>
        <v>0</v>
      </c>
      <c r="P13" s="588"/>
      <c r="Q13" s="521">
        <f t="shared" si="5"/>
        <v>0</v>
      </c>
      <c r="R13" s="1148">
        <f t="shared" si="10"/>
        <v>1</v>
      </c>
      <c r="S13" s="522">
        <f t="shared" si="6"/>
        <v>0</v>
      </c>
      <c r="T13" s="1145" t="e">
        <f t="shared" si="11"/>
        <v>#DIV/0!</v>
      </c>
      <c r="U13" s="521">
        <f t="shared" si="12"/>
        <v>0</v>
      </c>
      <c r="V13" s="1141" t="e">
        <f t="shared" si="13"/>
        <v>#DIV/0!</v>
      </c>
      <c r="W13" s="1151"/>
      <c r="X13" s="591"/>
      <c r="Y13" s="525"/>
      <c r="Z13" s="525"/>
      <c r="AA13" s="518" t="s">
        <v>524</v>
      </c>
      <c r="AB13" s="526"/>
      <c r="AC13" s="526"/>
      <c r="AD13" s="527"/>
      <c r="AE13" s="526"/>
      <c r="AF13" s="526"/>
      <c r="AG13" s="527"/>
      <c r="AH13" s="526"/>
      <c r="AI13" s="526"/>
      <c r="AJ13" s="527"/>
      <c r="AK13" s="526"/>
      <c r="AL13" s="526"/>
      <c r="AM13" s="527"/>
      <c r="AN13" s="526"/>
      <c r="AO13" s="526"/>
      <c r="AP13" s="527"/>
      <c r="AQ13" s="526"/>
      <c r="AR13" s="526"/>
      <c r="AS13" s="527"/>
      <c r="AT13" s="526"/>
      <c r="AU13" s="526"/>
      <c r="AV13" s="527"/>
      <c r="AW13" s="526"/>
      <c r="AX13" s="526"/>
      <c r="AY13" s="527"/>
      <c r="AZ13" s="526"/>
      <c r="BA13" s="526"/>
      <c r="BB13" s="527"/>
      <c r="BC13" s="526"/>
      <c r="BD13" s="526"/>
      <c r="BE13" s="527"/>
      <c r="BF13" s="526"/>
      <c r="BG13" s="526"/>
      <c r="BH13" s="527"/>
      <c r="BI13" s="525"/>
      <c r="BJ13" s="526"/>
      <c r="BK13" s="526"/>
      <c r="BL13" s="526"/>
      <c r="BM13" s="526"/>
      <c r="BN13" s="527"/>
      <c r="BO13" s="526"/>
      <c r="BP13" s="526"/>
      <c r="BQ13" s="527"/>
      <c r="BR13" s="526"/>
      <c r="BS13" s="526"/>
      <c r="BT13" s="527"/>
      <c r="BU13" s="526"/>
      <c r="BV13" s="526"/>
      <c r="BW13" s="527"/>
      <c r="BX13" s="526"/>
      <c r="BY13" s="526"/>
      <c r="BZ13" s="527"/>
      <c r="CA13" s="526"/>
      <c r="CB13" s="526"/>
      <c r="CC13" s="527"/>
      <c r="CD13" s="526"/>
      <c r="CE13" s="526"/>
      <c r="CF13" s="527"/>
      <c r="CG13" s="526"/>
      <c r="CH13" s="526"/>
      <c r="CI13" s="527"/>
      <c r="CJ13" s="526"/>
      <c r="CK13" s="526"/>
      <c r="CL13" s="527"/>
      <c r="CM13" s="526"/>
      <c r="CN13" s="526"/>
      <c r="CO13" s="527"/>
      <c r="CP13" s="526"/>
      <c r="CQ13" s="526"/>
      <c r="CR13" s="527"/>
      <c r="CS13" s="526"/>
      <c r="CT13" s="526"/>
      <c r="CU13" s="527"/>
      <c r="CV13" s="526"/>
      <c r="CW13" s="526"/>
      <c r="CX13" s="527"/>
      <c r="CY13" s="526"/>
      <c r="CZ13" s="526"/>
      <c r="DA13" s="527"/>
      <c r="DB13" s="526"/>
      <c r="DC13" s="526"/>
      <c r="DD13" s="527"/>
      <c r="DE13" s="526"/>
      <c r="DF13" s="526"/>
      <c r="DG13" s="527"/>
      <c r="DH13" s="526"/>
      <c r="DI13" s="526"/>
      <c r="DJ13" s="527"/>
      <c r="DK13" s="526"/>
      <c r="DL13" s="526"/>
      <c r="DM13" s="527"/>
    </row>
    <row r="14" spans="1:117" x14ac:dyDescent="0.3">
      <c r="A14" s="1123"/>
      <c r="B14" s="1119"/>
      <c r="C14" s="1119"/>
      <c r="D14" s="1119"/>
      <c r="E14" s="60"/>
      <c r="F14" s="61"/>
      <c r="G14" s="62"/>
      <c r="H14" s="521">
        <f t="shared" si="0"/>
        <v>0</v>
      </c>
      <c r="I14" s="62"/>
      <c r="J14" s="521">
        <f t="shared" si="1"/>
        <v>0</v>
      </c>
      <c r="K14" s="522">
        <f t="shared" si="2"/>
        <v>0</v>
      </c>
      <c r="L14" s="93"/>
      <c r="M14" s="521">
        <f t="shared" si="3"/>
        <v>0</v>
      </c>
      <c r="N14" s="1141">
        <f t="shared" si="9"/>
        <v>1</v>
      </c>
      <c r="O14" s="523">
        <f t="shared" si="4"/>
        <v>0</v>
      </c>
      <c r="P14" s="588"/>
      <c r="Q14" s="521">
        <f t="shared" si="5"/>
        <v>0</v>
      </c>
      <c r="R14" s="1148">
        <f t="shared" si="10"/>
        <v>1</v>
      </c>
      <c r="S14" s="522">
        <f t="shared" si="6"/>
        <v>0</v>
      </c>
      <c r="T14" s="1145" t="e">
        <f t="shared" si="11"/>
        <v>#DIV/0!</v>
      </c>
      <c r="U14" s="521">
        <f t="shared" si="12"/>
        <v>0</v>
      </c>
      <c r="V14" s="1141" t="e">
        <f t="shared" si="13"/>
        <v>#DIV/0!</v>
      </c>
      <c r="W14" s="1151"/>
      <c r="X14" s="591"/>
      <c r="Y14" s="525"/>
      <c r="Z14" s="525"/>
      <c r="AA14" s="518" t="s">
        <v>525</v>
      </c>
      <c r="AB14" s="526"/>
      <c r="AC14" s="526"/>
      <c r="AD14" s="527"/>
      <c r="AE14" s="526"/>
      <c r="AF14" s="526"/>
      <c r="AG14" s="527"/>
      <c r="AH14" s="526"/>
      <c r="AI14" s="526"/>
      <c r="AJ14" s="527"/>
      <c r="AK14" s="526"/>
      <c r="AL14" s="526"/>
      <c r="AM14" s="527"/>
      <c r="AN14" s="526"/>
      <c r="AO14" s="526"/>
      <c r="AP14" s="527"/>
      <c r="AQ14" s="526"/>
      <c r="AR14" s="526"/>
      <c r="AS14" s="527"/>
      <c r="AT14" s="526"/>
      <c r="AU14" s="526"/>
      <c r="AV14" s="527"/>
      <c r="AW14" s="526"/>
      <c r="AX14" s="526"/>
      <c r="AY14" s="527"/>
      <c r="AZ14" s="526"/>
      <c r="BA14" s="526"/>
      <c r="BB14" s="527"/>
      <c r="BC14" s="526"/>
      <c r="BD14" s="526"/>
      <c r="BE14" s="527"/>
      <c r="BF14" s="526"/>
      <c r="BG14" s="526"/>
      <c r="BH14" s="527"/>
      <c r="BI14" s="525"/>
      <c r="BJ14" s="526"/>
      <c r="BK14" s="526"/>
      <c r="BL14" s="526"/>
      <c r="BM14" s="526"/>
      <c r="BN14" s="527"/>
      <c r="BO14" s="526"/>
      <c r="BP14" s="526"/>
      <c r="BQ14" s="527"/>
      <c r="BR14" s="526"/>
      <c r="BS14" s="526"/>
      <c r="BT14" s="527"/>
      <c r="BU14" s="526"/>
      <c r="BV14" s="526"/>
      <c r="BW14" s="527"/>
      <c r="BX14" s="526"/>
      <c r="BY14" s="526"/>
      <c r="BZ14" s="527"/>
      <c r="CA14" s="526"/>
      <c r="CB14" s="526"/>
      <c r="CC14" s="527"/>
      <c r="CD14" s="526"/>
      <c r="CE14" s="526"/>
      <c r="CF14" s="527"/>
      <c r="CG14" s="526"/>
      <c r="CH14" s="526"/>
      <c r="CI14" s="527"/>
      <c r="CJ14" s="526"/>
      <c r="CK14" s="526"/>
      <c r="CL14" s="527"/>
      <c r="CM14" s="526"/>
      <c r="CN14" s="526"/>
      <c r="CO14" s="527"/>
      <c r="CP14" s="526"/>
      <c r="CQ14" s="526"/>
      <c r="CR14" s="527"/>
      <c r="CS14" s="526"/>
      <c r="CT14" s="526"/>
      <c r="CU14" s="527"/>
      <c r="CV14" s="526"/>
      <c r="CW14" s="526"/>
      <c r="CX14" s="527"/>
      <c r="CY14" s="526"/>
      <c r="CZ14" s="526"/>
      <c r="DA14" s="527"/>
      <c r="DB14" s="526"/>
      <c r="DC14" s="526"/>
      <c r="DD14" s="527"/>
      <c r="DE14" s="526"/>
      <c r="DF14" s="526"/>
      <c r="DG14" s="527"/>
      <c r="DH14" s="526"/>
      <c r="DI14" s="526"/>
      <c r="DJ14" s="527"/>
      <c r="DK14" s="526"/>
      <c r="DL14" s="526"/>
      <c r="DM14" s="527"/>
    </row>
    <row r="15" spans="1:117" x14ac:dyDescent="0.3">
      <c r="A15" s="1123"/>
      <c r="B15" s="1119"/>
      <c r="C15" s="1119"/>
      <c r="D15" s="1119"/>
      <c r="E15" s="60"/>
      <c r="F15" s="61"/>
      <c r="G15" s="62"/>
      <c r="H15" s="521">
        <f t="shared" si="0"/>
        <v>0</v>
      </c>
      <c r="I15" s="62"/>
      <c r="J15" s="521">
        <f t="shared" si="1"/>
        <v>0</v>
      </c>
      <c r="K15" s="522">
        <f t="shared" si="2"/>
        <v>0</v>
      </c>
      <c r="L15" s="93"/>
      <c r="M15" s="521">
        <f t="shared" si="3"/>
        <v>0</v>
      </c>
      <c r="N15" s="1141">
        <f t="shared" si="9"/>
        <v>1</v>
      </c>
      <c r="O15" s="523">
        <f t="shared" si="4"/>
        <v>0</v>
      </c>
      <c r="P15" s="588"/>
      <c r="Q15" s="521">
        <f t="shared" si="5"/>
        <v>0</v>
      </c>
      <c r="R15" s="1148">
        <f t="shared" si="10"/>
        <v>1</v>
      </c>
      <c r="S15" s="522">
        <f t="shared" si="6"/>
        <v>0</v>
      </c>
      <c r="T15" s="1145" t="e">
        <f t="shared" si="11"/>
        <v>#DIV/0!</v>
      </c>
      <c r="U15" s="521">
        <f t="shared" si="12"/>
        <v>0</v>
      </c>
      <c r="V15" s="1141" t="e">
        <f t="shared" si="13"/>
        <v>#DIV/0!</v>
      </c>
      <c r="W15" s="1151"/>
      <c r="X15" s="591"/>
      <c r="Y15" s="525"/>
      <c r="Z15" s="525"/>
      <c r="AA15" s="518" t="s">
        <v>526</v>
      </c>
      <c r="AB15" s="526"/>
      <c r="AC15" s="526"/>
      <c r="AD15" s="527"/>
      <c r="AE15" s="526"/>
      <c r="AF15" s="526"/>
      <c r="AG15" s="527"/>
      <c r="AH15" s="526"/>
      <c r="AI15" s="526"/>
      <c r="AJ15" s="527"/>
      <c r="AK15" s="526"/>
      <c r="AL15" s="526"/>
      <c r="AM15" s="527"/>
      <c r="AN15" s="526"/>
      <c r="AO15" s="526"/>
      <c r="AP15" s="527"/>
      <c r="AQ15" s="526"/>
      <c r="AR15" s="526"/>
      <c r="AS15" s="527"/>
      <c r="AT15" s="526"/>
      <c r="AU15" s="526"/>
      <c r="AV15" s="527"/>
      <c r="AW15" s="526"/>
      <c r="AX15" s="526"/>
      <c r="AY15" s="527"/>
      <c r="AZ15" s="526"/>
      <c r="BA15" s="526"/>
      <c r="BB15" s="527"/>
      <c r="BC15" s="526"/>
      <c r="BD15" s="526"/>
      <c r="BE15" s="527"/>
      <c r="BF15" s="526"/>
      <c r="BG15" s="526"/>
      <c r="BH15" s="527"/>
      <c r="BI15" s="525"/>
      <c r="BJ15" s="526"/>
      <c r="BK15" s="526"/>
      <c r="BL15" s="526"/>
      <c r="BM15" s="526"/>
      <c r="BN15" s="527"/>
      <c r="BO15" s="526"/>
      <c r="BP15" s="526"/>
      <c r="BQ15" s="527"/>
      <c r="BR15" s="526"/>
      <c r="BS15" s="526"/>
      <c r="BT15" s="527"/>
      <c r="BU15" s="526"/>
      <c r="BV15" s="526"/>
      <c r="BW15" s="527"/>
      <c r="BX15" s="526"/>
      <c r="BY15" s="526"/>
      <c r="BZ15" s="527"/>
      <c r="CA15" s="526"/>
      <c r="CB15" s="526"/>
      <c r="CC15" s="527"/>
      <c r="CD15" s="526"/>
      <c r="CE15" s="526"/>
      <c r="CF15" s="527"/>
      <c r="CG15" s="526"/>
      <c r="CH15" s="526"/>
      <c r="CI15" s="527"/>
      <c r="CJ15" s="526"/>
      <c r="CK15" s="526"/>
      <c r="CL15" s="527"/>
      <c r="CM15" s="526"/>
      <c r="CN15" s="526"/>
      <c r="CO15" s="527"/>
      <c r="CP15" s="526"/>
      <c r="CQ15" s="526"/>
      <c r="CR15" s="527"/>
      <c r="CS15" s="526"/>
      <c r="CT15" s="526"/>
      <c r="CU15" s="527"/>
      <c r="CV15" s="526"/>
      <c r="CW15" s="526"/>
      <c r="CX15" s="527"/>
      <c r="CY15" s="526"/>
      <c r="CZ15" s="526"/>
      <c r="DA15" s="527"/>
      <c r="DB15" s="526"/>
      <c r="DC15" s="526"/>
      <c r="DD15" s="527"/>
      <c r="DE15" s="526"/>
      <c r="DF15" s="526"/>
      <c r="DG15" s="527"/>
      <c r="DH15" s="526"/>
      <c r="DI15" s="526"/>
      <c r="DJ15" s="527"/>
      <c r="DK15" s="526"/>
      <c r="DL15" s="526"/>
      <c r="DM15" s="527"/>
    </row>
    <row r="16" spans="1:117" x14ac:dyDescent="0.3">
      <c r="A16" s="1123"/>
      <c r="B16" s="1119"/>
      <c r="C16" s="1119"/>
      <c r="D16" s="1119"/>
      <c r="E16" s="60"/>
      <c r="F16" s="61"/>
      <c r="G16" s="62"/>
      <c r="H16" s="521">
        <f t="shared" si="0"/>
        <v>0</v>
      </c>
      <c r="I16" s="62"/>
      <c r="J16" s="521">
        <f t="shared" si="1"/>
        <v>0</v>
      </c>
      <c r="K16" s="522">
        <f t="shared" si="2"/>
        <v>0</v>
      </c>
      <c r="L16" s="93"/>
      <c r="M16" s="521">
        <f t="shared" si="3"/>
        <v>0</v>
      </c>
      <c r="N16" s="1141">
        <f t="shared" si="9"/>
        <v>1</v>
      </c>
      <c r="O16" s="523">
        <f t="shared" si="4"/>
        <v>0</v>
      </c>
      <c r="P16" s="588"/>
      <c r="Q16" s="521">
        <f t="shared" si="5"/>
        <v>0</v>
      </c>
      <c r="R16" s="1148">
        <f t="shared" si="10"/>
        <v>1</v>
      </c>
      <c r="S16" s="522">
        <f t="shared" si="6"/>
        <v>0</v>
      </c>
      <c r="T16" s="1145" t="e">
        <f t="shared" si="11"/>
        <v>#DIV/0!</v>
      </c>
      <c r="U16" s="521">
        <f t="shared" si="12"/>
        <v>0</v>
      </c>
      <c r="V16" s="1141" t="e">
        <f t="shared" si="13"/>
        <v>#DIV/0!</v>
      </c>
      <c r="W16" s="1151"/>
      <c r="X16" s="591"/>
      <c r="Y16" s="525"/>
      <c r="Z16" s="525"/>
      <c r="AA16" s="518" t="s">
        <v>9</v>
      </c>
      <c r="AB16" s="526"/>
      <c r="AC16" s="526"/>
      <c r="AD16" s="527"/>
      <c r="AE16" s="526"/>
      <c r="AF16" s="526"/>
      <c r="AG16" s="527"/>
      <c r="AH16" s="526"/>
      <c r="AI16" s="526"/>
      <c r="AJ16" s="527"/>
      <c r="AK16" s="526"/>
      <c r="AL16" s="526"/>
      <c r="AM16" s="527"/>
      <c r="AN16" s="526"/>
      <c r="AO16" s="526"/>
      <c r="AP16" s="527"/>
      <c r="AQ16" s="526"/>
      <c r="AR16" s="526"/>
      <c r="AS16" s="527"/>
      <c r="AT16" s="526"/>
      <c r="AU16" s="526"/>
      <c r="AV16" s="527"/>
      <c r="AW16" s="526"/>
      <c r="AX16" s="526"/>
      <c r="AY16" s="527"/>
      <c r="AZ16" s="526"/>
      <c r="BA16" s="526"/>
      <c r="BB16" s="527"/>
      <c r="BC16" s="526"/>
      <c r="BD16" s="526"/>
      <c r="BE16" s="527"/>
      <c r="BF16" s="526"/>
      <c r="BG16" s="526"/>
      <c r="BH16" s="527"/>
      <c r="BI16" s="525"/>
      <c r="BJ16" s="526"/>
      <c r="BK16" s="526"/>
      <c r="BL16" s="526"/>
      <c r="BM16" s="526"/>
      <c r="BN16" s="527"/>
      <c r="BO16" s="526"/>
      <c r="BP16" s="526"/>
      <c r="BQ16" s="527"/>
      <c r="BR16" s="526"/>
      <c r="BS16" s="526"/>
      <c r="BT16" s="527"/>
      <c r="BU16" s="526"/>
      <c r="BV16" s="526"/>
      <c r="BW16" s="527"/>
      <c r="BX16" s="526"/>
      <c r="BY16" s="526"/>
      <c r="BZ16" s="527"/>
      <c r="CA16" s="526"/>
      <c r="CB16" s="526"/>
      <c r="CC16" s="527"/>
      <c r="CD16" s="526"/>
      <c r="CE16" s="526"/>
      <c r="CF16" s="527"/>
      <c r="CG16" s="526"/>
      <c r="CH16" s="526"/>
      <c r="CI16" s="527"/>
      <c r="CJ16" s="526"/>
      <c r="CK16" s="526"/>
      <c r="CL16" s="527"/>
      <c r="CM16" s="526"/>
      <c r="CN16" s="526"/>
      <c r="CO16" s="527"/>
      <c r="CP16" s="526"/>
      <c r="CQ16" s="526"/>
      <c r="CR16" s="527"/>
      <c r="CS16" s="526"/>
      <c r="CT16" s="526"/>
      <c r="CU16" s="527"/>
      <c r="CV16" s="526"/>
      <c r="CW16" s="526"/>
      <c r="CX16" s="527"/>
      <c r="CY16" s="526"/>
      <c r="CZ16" s="526"/>
      <c r="DA16" s="527"/>
      <c r="DB16" s="526"/>
      <c r="DC16" s="526"/>
      <c r="DD16" s="527"/>
      <c r="DE16" s="526"/>
      <c r="DF16" s="526"/>
      <c r="DG16" s="527"/>
      <c r="DH16" s="526"/>
      <c r="DI16" s="526"/>
      <c r="DJ16" s="527"/>
      <c r="DK16" s="526"/>
      <c r="DL16" s="526"/>
      <c r="DM16" s="527"/>
    </row>
    <row r="17" spans="1:117" x14ac:dyDescent="0.3">
      <c r="A17" s="1123"/>
      <c r="B17" s="1119"/>
      <c r="C17" s="1119"/>
      <c r="D17" s="1119"/>
      <c r="E17" s="60"/>
      <c r="F17" s="61"/>
      <c r="G17" s="62"/>
      <c r="H17" s="521">
        <f t="shared" si="0"/>
        <v>0</v>
      </c>
      <c r="I17" s="62"/>
      <c r="J17" s="521">
        <f t="shared" si="1"/>
        <v>0</v>
      </c>
      <c r="K17" s="522">
        <f t="shared" si="2"/>
        <v>0</v>
      </c>
      <c r="L17" s="93"/>
      <c r="M17" s="521">
        <f t="shared" si="3"/>
        <v>0</v>
      </c>
      <c r="N17" s="1141">
        <f t="shared" si="9"/>
        <v>1</v>
      </c>
      <c r="O17" s="523">
        <f t="shared" si="4"/>
        <v>0</v>
      </c>
      <c r="P17" s="588"/>
      <c r="Q17" s="521">
        <f t="shared" si="5"/>
        <v>0</v>
      </c>
      <c r="R17" s="1148">
        <f t="shared" si="10"/>
        <v>1</v>
      </c>
      <c r="S17" s="522">
        <f t="shared" si="6"/>
        <v>0</v>
      </c>
      <c r="T17" s="1145" t="e">
        <f t="shared" si="11"/>
        <v>#DIV/0!</v>
      </c>
      <c r="U17" s="521">
        <f t="shared" si="12"/>
        <v>0</v>
      </c>
      <c r="V17" s="1141" t="e">
        <f t="shared" si="13"/>
        <v>#DIV/0!</v>
      </c>
      <c r="W17" s="1151"/>
      <c r="X17" s="591"/>
      <c r="Y17" s="525"/>
      <c r="Z17" s="525"/>
      <c r="AA17" s="518" t="s">
        <v>527</v>
      </c>
      <c r="AB17" s="526"/>
      <c r="AC17" s="526"/>
      <c r="AD17" s="527"/>
      <c r="AE17" s="526"/>
      <c r="AF17" s="526"/>
      <c r="AG17" s="527"/>
      <c r="AH17" s="526"/>
      <c r="AI17" s="526"/>
      <c r="AJ17" s="527"/>
      <c r="AK17" s="526"/>
      <c r="AL17" s="526"/>
      <c r="AM17" s="527"/>
      <c r="AN17" s="526"/>
      <c r="AO17" s="526"/>
      <c r="AP17" s="527"/>
      <c r="AQ17" s="526"/>
      <c r="AR17" s="526"/>
      <c r="AS17" s="527"/>
      <c r="AT17" s="526"/>
      <c r="AU17" s="526"/>
      <c r="AV17" s="527"/>
      <c r="AW17" s="526"/>
      <c r="AX17" s="526"/>
      <c r="AY17" s="527"/>
      <c r="AZ17" s="526"/>
      <c r="BA17" s="526"/>
      <c r="BB17" s="527"/>
      <c r="BC17" s="526"/>
      <c r="BD17" s="526"/>
      <c r="BE17" s="527"/>
      <c r="BF17" s="526"/>
      <c r="BG17" s="526"/>
      <c r="BH17" s="527"/>
      <c r="BI17" s="525"/>
      <c r="BJ17" s="526"/>
      <c r="BK17" s="526"/>
      <c r="BL17" s="526"/>
      <c r="BM17" s="526"/>
      <c r="BN17" s="527"/>
      <c r="BO17" s="526"/>
      <c r="BP17" s="526"/>
      <c r="BQ17" s="527"/>
      <c r="BR17" s="526"/>
      <c r="BS17" s="526"/>
      <c r="BT17" s="527"/>
      <c r="BU17" s="526"/>
      <c r="BV17" s="526"/>
      <c r="BW17" s="527"/>
      <c r="BX17" s="526"/>
      <c r="BY17" s="526"/>
      <c r="BZ17" s="527"/>
      <c r="CA17" s="526"/>
      <c r="CB17" s="526"/>
      <c r="CC17" s="527"/>
      <c r="CD17" s="526"/>
      <c r="CE17" s="526"/>
      <c r="CF17" s="527"/>
      <c r="CG17" s="526"/>
      <c r="CH17" s="526"/>
      <c r="CI17" s="527"/>
      <c r="CJ17" s="526"/>
      <c r="CK17" s="526"/>
      <c r="CL17" s="527"/>
      <c r="CM17" s="526"/>
      <c r="CN17" s="526"/>
      <c r="CO17" s="527"/>
      <c r="CP17" s="526"/>
      <c r="CQ17" s="526"/>
      <c r="CR17" s="527"/>
      <c r="CS17" s="526"/>
      <c r="CT17" s="526"/>
      <c r="CU17" s="527"/>
      <c r="CV17" s="526"/>
      <c r="CW17" s="526"/>
      <c r="CX17" s="527"/>
      <c r="CY17" s="526"/>
      <c r="CZ17" s="526"/>
      <c r="DA17" s="527"/>
      <c r="DB17" s="526"/>
      <c r="DC17" s="526"/>
      <c r="DD17" s="527"/>
      <c r="DE17" s="526"/>
      <c r="DF17" s="526"/>
      <c r="DG17" s="527"/>
      <c r="DH17" s="526"/>
      <c r="DI17" s="526"/>
      <c r="DJ17" s="527"/>
      <c r="DK17" s="526"/>
      <c r="DL17" s="526"/>
      <c r="DM17" s="527"/>
    </row>
    <row r="18" spans="1:117" x14ac:dyDescent="0.3">
      <c r="A18" s="1123"/>
      <c r="B18" s="1119"/>
      <c r="C18" s="1119"/>
      <c r="D18" s="1119"/>
      <c r="E18" s="60"/>
      <c r="F18" s="61"/>
      <c r="G18" s="62"/>
      <c r="H18" s="521">
        <f t="shared" si="0"/>
        <v>0</v>
      </c>
      <c r="I18" s="62"/>
      <c r="J18" s="521">
        <f t="shared" si="1"/>
        <v>0</v>
      </c>
      <c r="K18" s="522">
        <f t="shared" si="2"/>
        <v>0</v>
      </c>
      <c r="L18" s="93"/>
      <c r="M18" s="521">
        <f t="shared" si="3"/>
        <v>0</v>
      </c>
      <c r="N18" s="1141">
        <f t="shared" si="9"/>
        <v>1</v>
      </c>
      <c r="O18" s="523">
        <f t="shared" si="4"/>
        <v>0</v>
      </c>
      <c r="P18" s="588"/>
      <c r="Q18" s="521">
        <f t="shared" si="5"/>
        <v>0</v>
      </c>
      <c r="R18" s="1148">
        <f t="shared" si="10"/>
        <v>1</v>
      </c>
      <c r="S18" s="522">
        <f t="shared" si="6"/>
        <v>0</v>
      </c>
      <c r="T18" s="1145" t="e">
        <f t="shared" si="11"/>
        <v>#DIV/0!</v>
      </c>
      <c r="U18" s="521">
        <f t="shared" si="12"/>
        <v>0</v>
      </c>
      <c r="V18" s="1141" t="e">
        <f t="shared" si="13"/>
        <v>#DIV/0!</v>
      </c>
      <c r="W18" s="1151"/>
      <c r="X18" s="591"/>
      <c r="Y18" s="525"/>
      <c r="Z18" s="525"/>
      <c r="AA18" s="518" t="s">
        <v>298</v>
      </c>
      <c r="AB18" s="526"/>
      <c r="AC18" s="526"/>
      <c r="AD18" s="527"/>
      <c r="AE18" s="526"/>
      <c r="AF18" s="526"/>
      <c r="AG18" s="527"/>
      <c r="AH18" s="526"/>
      <c r="AI18" s="526"/>
      <c r="AJ18" s="527"/>
      <c r="AK18" s="526"/>
      <c r="AL18" s="526"/>
      <c r="AM18" s="527"/>
      <c r="AN18" s="526"/>
      <c r="AO18" s="526"/>
      <c r="AP18" s="527"/>
      <c r="AQ18" s="526"/>
      <c r="AR18" s="526"/>
      <c r="AS18" s="527"/>
      <c r="AT18" s="526"/>
      <c r="AU18" s="526"/>
      <c r="AV18" s="527"/>
      <c r="AW18" s="526"/>
      <c r="AX18" s="526"/>
      <c r="AY18" s="527"/>
      <c r="AZ18" s="526"/>
      <c r="BA18" s="526"/>
      <c r="BB18" s="527"/>
      <c r="BC18" s="526"/>
      <c r="BD18" s="526"/>
      <c r="BE18" s="527"/>
      <c r="BF18" s="526"/>
      <c r="BG18" s="526"/>
      <c r="BH18" s="527"/>
      <c r="BI18" s="525"/>
      <c r="BJ18" s="526"/>
      <c r="BK18" s="526"/>
      <c r="BL18" s="526"/>
      <c r="BM18" s="526"/>
      <c r="BN18" s="527"/>
      <c r="BO18" s="526"/>
      <c r="BP18" s="526"/>
      <c r="BQ18" s="527"/>
      <c r="BR18" s="526"/>
      <c r="BS18" s="526"/>
      <c r="BT18" s="527"/>
      <c r="BU18" s="526"/>
      <c r="BV18" s="526"/>
      <c r="BW18" s="527"/>
      <c r="BX18" s="526"/>
      <c r="BY18" s="526"/>
      <c r="BZ18" s="527"/>
      <c r="CA18" s="526"/>
      <c r="CB18" s="526"/>
      <c r="CC18" s="527"/>
      <c r="CD18" s="526"/>
      <c r="CE18" s="526"/>
      <c r="CF18" s="527"/>
      <c r="CG18" s="526"/>
      <c r="CH18" s="526"/>
      <c r="CI18" s="527"/>
      <c r="CJ18" s="526"/>
      <c r="CK18" s="526"/>
      <c r="CL18" s="527"/>
      <c r="CM18" s="526"/>
      <c r="CN18" s="526"/>
      <c r="CO18" s="527"/>
      <c r="CP18" s="526"/>
      <c r="CQ18" s="526"/>
      <c r="CR18" s="527"/>
      <c r="CS18" s="526"/>
      <c r="CT18" s="526"/>
      <c r="CU18" s="527"/>
      <c r="CV18" s="526"/>
      <c r="CW18" s="526"/>
      <c r="CX18" s="527"/>
      <c r="CY18" s="526"/>
      <c r="CZ18" s="526"/>
      <c r="DA18" s="527"/>
      <c r="DB18" s="526"/>
      <c r="DC18" s="526"/>
      <c r="DD18" s="527"/>
      <c r="DE18" s="526"/>
      <c r="DF18" s="526"/>
      <c r="DG18" s="527"/>
      <c r="DH18" s="526"/>
      <c r="DI18" s="526"/>
      <c r="DJ18" s="527"/>
      <c r="DK18" s="526"/>
      <c r="DL18" s="526"/>
      <c r="DM18" s="527"/>
    </row>
    <row r="19" spans="1:117" x14ac:dyDescent="0.3">
      <c r="A19" s="1123"/>
      <c r="B19" s="1119"/>
      <c r="C19" s="1119"/>
      <c r="D19" s="1119"/>
      <c r="E19" s="60"/>
      <c r="F19" s="61"/>
      <c r="G19" s="62"/>
      <c r="H19" s="521">
        <f t="shared" si="0"/>
        <v>0</v>
      </c>
      <c r="I19" s="62"/>
      <c r="J19" s="521">
        <f t="shared" si="1"/>
        <v>0</v>
      </c>
      <c r="K19" s="522">
        <f t="shared" si="2"/>
        <v>0</v>
      </c>
      <c r="L19" s="93"/>
      <c r="M19" s="521">
        <f t="shared" si="3"/>
        <v>0</v>
      </c>
      <c r="N19" s="1141">
        <f t="shared" si="9"/>
        <v>1</v>
      </c>
      <c r="O19" s="523">
        <f t="shared" si="4"/>
        <v>0</v>
      </c>
      <c r="P19" s="588"/>
      <c r="Q19" s="521">
        <f t="shared" si="5"/>
        <v>0</v>
      </c>
      <c r="R19" s="1148">
        <f t="shared" si="10"/>
        <v>1</v>
      </c>
      <c r="S19" s="522">
        <f t="shared" si="6"/>
        <v>0</v>
      </c>
      <c r="T19" s="1145" t="e">
        <f t="shared" si="11"/>
        <v>#DIV/0!</v>
      </c>
      <c r="U19" s="521">
        <f t="shared" si="12"/>
        <v>0</v>
      </c>
      <c r="V19" s="1141" t="e">
        <f t="shared" si="13"/>
        <v>#DIV/0!</v>
      </c>
      <c r="W19" s="1151"/>
      <c r="X19" s="591"/>
      <c r="Y19" s="525"/>
      <c r="Z19" s="525"/>
      <c r="AA19" s="518" t="s">
        <v>7</v>
      </c>
      <c r="AB19" s="526"/>
      <c r="AC19" s="526"/>
      <c r="AD19" s="527"/>
      <c r="AE19" s="526"/>
      <c r="AF19" s="526"/>
      <c r="AG19" s="527"/>
      <c r="AH19" s="526"/>
      <c r="AI19" s="526"/>
      <c r="AJ19" s="527"/>
      <c r="AK19" s="526"/>
      <c r="AL19" s="526"/>
      <c r="AM19" s="527"/>
      <c r="AN19" s="526"/>
      <c r="AO19" s="526"/>
      <c r="AP19" s="527"/>
      <c r="AQ19" s="526"/>
      <c r="AR19" s="526"/>
      <c r="AS19" s="527"/>
      <c r="AT19" s="526"/>
      <c r="AU19" s="526"/>
      <c r="AV19" s="527"/>
      <c r="AW19" s="526"/>
      <c r="AX19" s="526"/>
      <c r="AY19" s="527"/>
      <c r="AZ19" s="526"/>
      <c r="BA19" s="526"/>
      <c r="BB19" s="527"/>
      <c r="BC19" s="526"/>
      <c r="BD19" s="526"/>
      <c r="BE19" s="527"/>
      <c r="BF19" s="526"/>
      <c r="BG19" s="526"/>
      <c r="BH19" s="527"/>
      <c r="BI19" s="525"/>
      <c r="BJ19" s="526"/>
      <c r="BK19" s="526"/>
      <c r="BL19" s="526"/>
      <c r="BM19" s="526"/>
      <c r="BN19" s="527"/>
      <c r="BO19" s="526"/>
      <c r="BP19" s="526"/>
      <c r="BQ19" s="527"/>
      <c r="BR19" s="526"/>
      <c r="BS19" s="526"/>
      <c r="BT19" s="527"/>
      <c r="BU19" s="526"/>
      <c r="BV19" s="526"/>
      <c r="BW19" s="527"/>
      <c r="BX19" s="526"/>
      <c r="BY19" s="526"/>
      <c r="BZ19" s="527"/>
      <c r="CA19" s="526"/>
      <c r="CB19" s="526"/>
      <c r="CC19" s="527"/>
      <c r="CD19" s="526"/>
      <c r="CE19" s="526"/>
      <c r="CF19" s="527"/>
      <c r="CG19" s="526"/>
      <c r="CH19" s="526"/>
      <c r="CI19" s="527"/>
      <c r="CJ19" s="526"/>
      <c r="CK19" s="526"/>
      <c r="CL19" s="527"/>
      <c r="CM19" s="526"/>
      <c r="CN19" s="526"/>
      <c r="CO19" s="527"/>
      <c r="CP19" s="526"/>
      <c r="CQ19" s="526"/>
      <c r="CR19" s="527"/>
      <c r="CS19" s="526"/>
      <c r="CT19" s="526"/>
      <c r="CU19" s="527"/>
      <c r="CV19" s="526"/>
      <c r="CW19" s="526"/>
      <c r="CX19" s="527"/>
      <c r="CY19" s="526"/>
      <c r="CZ19" s="526"/>
      <c r="DA19" s="527"/>
      <c r="DB19" s="526"/>
      <c r="DC19" s="526"/>
      <c r="DD19" s="527"/>
      <c r="DE19" s="526"/>
      <c r="DF19" s="526"/>
      <c r="DG19" s="527"/>
      <c r="DH19" s="526"/>
      <c r="DI19" s="526"/>
      <c r="DJ19" s="527"/>
      <c r="DK19" s="526"/>
      <c r="DL19" s="526"/>
      <c r="DM19" s="527"/>
    </row>
    <row r="20" spans="1:117" ht="15" thickBot="1" x14ac:dyDescent="0.35">
      <c r="A20" s="1123"/>
      <c r="B20" s="1119"/>
      <c r="C20" s="1119"/>
      <c r="D20" s="1119"/>
      <c r="E20" s="60"/>
      <c r="F20" s="61"/>
      <c r="G20" s="62"/>
      <c r="H20" s="521">
        <f t="shared" si="0"/>
        <v>0</v>
      </c>
      <c r="I20" s="62"/>
      <c r="J20" s="521">
        <f t="shared" si="1"/>
        <v>0</v>
      </c>
      <c r="K20" s="522">
        <f t="shared" si="2"/>
        <v>0</v>
      </c>
      <c r="L20" s="93"/>
      <c r="M20" s="521">
        <f t="shared" si="3"/>
        <v>0</v>
      </c>
      <c r="N20" s="1141">
        <f t="shared" si="9"/>
        <v>1</v>
      </c>
      <c r="O20" s="523">
        <f t="shared" si="4"/>
        <v>0</v>
      </c>
      <c r="P20" s="588"/>
      <c r="Q20" s="521">
        <f t="shared" si="5"/>
        <v>0</v>
      </c>
      <c r="R20" s="1148">
        <f t="shared" si="10"/>
        <v>1</v>
      </c>
      <c r="S20" s="522">
        <f t="shared" si="6"/>
        <v>0</v>
      </c>
      <c r="T20" s="1145" t="e">
        <f t="shared" si="11"/>
        <v>#DIV/0!</v>
      </c>
      <c r="U20" s="521">
        <f t="shared" si="12"/>
        <v>0</v>
      </c>
      <c r="V20" s="1141" t="e">
        <f t="shared" si="13"/>
        <v>#DIV/0!</v>
      </c>
      <c r="W20" s="1151"/>
      <c r="X20" s="591"/>
      <c r="Y20" s="525"/>
      <c r="Z20" s="525"/>
      <c r="AA20" s="528" t="s">
        <v>528</v>
      </c>
      <c r="AB20" s="526"/>
      <c r="AC20" s="526"/>
      <c r="AD20" s="527"/>
      <c r="AE20" s="526"/>
      <c r="AF20" s="526"/>
      <c r="AG20" s="527"/>
      <c r="AH20" s="526"/>
      <c r="AI20" s="526"/>
      <c r="AJ20" s="527"/>
      <c r="AK20" s="526"/>
      <c r="AL20" s="526"/>
      <c r="AM20" s="527"/>
      <c r="AN20" s="526"/>
      <c r="AO20" s="526"/>
      <c r="AP20" s="527"/>
      <c r="AQ20" s="526"/>
      <c r="AR20" s="526"/>
      <c r="AS20" s="527"/>
      <c r="AT20" s="526"/>
      <c r="AU20" s="526"/>
      <c r="AV20" s="527"/>
      <c r="AW20" s="526"/>
      <c r="AX20" s="526"/>
      <c r="AY20" s="527"/>
      <c r="AZ20" s="526"/>
      <c r="BA20" s="526"/>
      <c r="BB20" s="527"/>
      <c r="BC20" s="526"/>
      <c r="BD20" s="526"/>
      <c r="BE20" s="527"/>
      <c r="BF20" s="526"/>
      <c r="BG20" s="526"/>
      <c r="BH20" s="527"/>
      <c r="BI20" s="525"/>
      <c r="BJ20" s="526"/>
      <c r="BK20" s="526"/>
      <c r="BL20" s="526"/>
      <c r="BM20" s="526"/>
      <c r="BN20" s="527"/>
      <c r="BO20" s="526"/>
      <c r="BP20" s="526"/>
      <c r="BQ20" s="527"/>
      <c r="BR20" s="526"/>
      <c r="BS20" s="526"/>
      <c r="BT20" s="527"/>
      <c r="BU20" s="526"/>
      <c r="BV20" s="526"/>
      <c r="BW20" s="527"/>
      <c r="BX20" s="526"/>
      <c r="BY20" s="526"/>
      <c r="BZ20" s="527"/>
      <c r="CA20" s="526"/>
      <c r="CB20" s="526"/>
      <c r="CC20" s="527"/>
      <c r="CD20" s="526"/>
      <c r="CE20" s="526"/>
      <c r="CF20" s="527"/>
      <c r="CG20" s="526"/>
      <c r="CH20" s="526"/>
      <c r="CI20" s="527"/>
      <c r="CJ20" s="526"/>
      <c r="CK20" s="526"/>
      <c r="CL20" s="527"/>
      <c r="CM20" s="526"/>
      <c r="CN20" s="526"/>
      <c r="CO20" s="527"/>
      <c r="CP20" s="526"/>
      <c r="CQ20" s="526"/>
      <c r="CR20" s="527"/>
      <c r="CS20" s="526"/>
      <c r="CT20" s="526"/>
      <c r="CU20" s="527"/>
      <c r="CV20" s="526"/>
      <c r="CW20" s="526"/>
      <c r="CX20" s="527"/>
      <c r="CY20" s="526"/>
      <c r="CZ20" s="526"/>
      <c r="DA20" s="527"/>
      <c r="DB20" s="526"/>
      <c r="DC20" s="526"/>
      <c r="DD20" s="527"/>
      <c r="DE20" s="526"/>
      <c r="DF20" s="526"/>
      <c r="DG20" s="527"/>
      <c r="DH20" s="526"/>
      <c r="DI20" s="526"/>
      <c r="DJ20" s="527"/>
      <c r="DK20" s="526"/>
      <c r="DL20" s="526"/>
      <c r="DM20" s="527"/>
    </row>
    <row r="21" spans="1:117" x14ac:dyDescent="0.3">
      <c r="A21" s="1123"/>
      <c r="B21" s="1119"/>
      <c r="C21" s="1119"/>
      <c r="D21" s="1119"/>
      <c r="E21" s="60"/>
      <c r="F21" s="61"/>
      <c r="G21" s="62"/>
      <c r="H21" s="521">
        <f t="shared" si="0"/>
        <v>0</v>
      </c>
      <c r="I21" s="62"/>
      <c r="J21" s="521">
        <f t="shared" si="1"/>
        <v>0</v>
      </c>
      <c r="K21" s="522">
        <f t="shared" si="2"/>
        <v>0</v>
      </c>
      <c r="L21" s="93"/>
      <c r="M21" s="521">
        <f t="shared" si="3"/>
        <v>0</v>
      </c>
      <c r="N21" s="1141">
        <f t="shared" si="9"/>
        <v>1</v>
      </c>
      <c r="O21" s="523">
        <f t="shared" si="4"/>
        <v>0</v>
      </c>
      <c r="P21" s="588"/>
      <c r="Q21" s="521">
        <f t="shared" si="5"/>
        <v>0</v>
      </c>
      <c r="R21" s="1148">
        <f t="shared" si="10"/>
        <v>1</v>
      </c>
      <c r="S21" s="522">
        <f t="shared" si="6"/>
        <v>0</v>
      </c>
      <c r="T21" s="1145" t="e">
        <f t="shared" si="11"/>
        <v>#DIV/0!</v>
      </c>
      <c r="U21" s="521">
        <f t="shared" si="12"/>
        <v>0</v>
      </c>
      <c r="V21" s="1141" t="e">
        <f t="shared" si="13"/>
        <v>#DIV/0!</v>
      </c>
      <c r="W21" s="1151"/>
      <c r="X21" s="591"/>
      <c r="Y21" s="525"/>
      <c r="Z21" s="525"/>
      <c r="AA21" s="527"/>
      <c r="AB21" s="526"/>
      <c r="AC21" s="526"/>
      <c r="AD21" s="527"/>
      <c r="AE21" s="526"/>
      <c r="AF21" s="526"/>
      <c r="AG21" s="527"/>
      <c r="AH21" s="526"/>
      <c r="AI21" s="526"/>
      <c r="AJ21" s="527"/>
      <c r="AK21" s="526"/>
      <c r="AL21" s="526"/>
      <c r="AM21" s="527"/>
      <c r="AN21" s="526"/>
      <c r="AO21" s="526"/>
      <c r="AP21" s="527"/>
      <c r="AQ21" s="526"/>
      <c r="AR21" s="526"/>
      <c r="AS21" s="527"/>
      <c r="AT21" s="526"/>
      <c r="AU21" s="526"/>
      <c r="AV21" s="527"/>
      <c r="AW21" s="526"/>
      <c r="AX21" s="526"/>
      <c r="AY21" s="527"/>
      <c r="AZ21" s="526"/>
      <c r="BA21" s="526"/>
      <c r="BB21" s="527"/>
      <c r="BC21" s="526"/>
      <c r="BD21" s="526"/>
      <c r="BE21" s="527"/>
      <c r="BF21" s="526"/>
      <c r="BG21" s="526"/>
      <c r="BH21" s="527"/>
      <c r="BI21" s="525"/>
      <c r="BJ21" s="526"/>
      <c r="BK21" s="526"/>
      <c r="BL21" s="526"/>
      <c r="BM21" s="526"/>
      <c r="BN21" s="527"/>
      <c r="BO21" s="526"/>
      <c r="BP21" s="526"/>
      <c r="BQ21" s="527"/>
      <c r="BR21" s="526"/>
      <c r="BS21" s="526"/>
      <c r="BT21" s="527"/>
      <c r="BU21" s="526"/>
      <c r="BV21" s="526"/>
      <c r="BW21" s="527"/>
      <c r="BX21" s="526"/>
      <c r="BY21" s="526"/>
      <c r="BZ21" s="527"/>
      <c r="CA21" s="526"/>
      <c r="CB21" s="526"/>
      <c r="CC21" s="527"/>
      <c r="CD21" s="526"/>
      <c r="CE21" s="526"/>
      <c r="CF21" s="527"/>
      <c r="CG21" s="526"/>
      <c r="CH21" s="526"/>
      <c r="CI21" s="527"/>
      <c r="CJ21" s="526"/>
      <c r="CK21" s="526"/>
      <c r="CL21" s="527"/>
      <c r="CM21" s="526"/>
      <c r="CN21" s="526"/>
      <c r="CO21" s="527"/>
      <c r="CP21" s="526"/>
      <c r="CQ21" s="526"/>
      <c r="CR21" s="527"/>
      <c r="CS21" s="526"/>
      <c r="CT21" s="526"/>
      <c r="CU21" s="527"/>
      <c r="CV21" s="526"/>
      <c r="CW21" s="526"/>
      <c r="CX21" s="527"/>
      <c r="CY21" s="526"/>
      <c r="CZ21" s="526"/>
      <c r="DA21" s="527"/>
      <c r="DB21" s="526"/>
      <c r="DC21" s="526"/>
      <c r="DD21" s="527"/>
      <c r="DE21" s="526"/>
      <c r="DF21" s="526"/>
      <c r="DG21" s="527"/>
      <c r="DH21" s="526"/>
      <c r="DI21" s="526"/>
      <c r="DJ21" s="527"/>
      <c r="DK21" s="526"/>
      <c r="DL21" s="526"/>
      <c r="DM21" s="527"/>
    </row>
    <row r="22" spans="1:117" x14ac:dyDescent="0.3">
      <c r="A22" s="1123"/>
      <c r="B22" s="1119"/>
      <c r="C22" s="1119"/>
      <c r="D22" s="1119"/>
      <c r="E22" s="60"/>
      <c r="F22" s="61"/>
      <c r="G22" s="62"/>
      <c r="H22" s="521">
        <f t="shared" si="0"/>
        <v>0</v>
      </c>
      <c r="I22" s="62"/>
      <c r="J22" s="521">
        <f t="shared" si="1"/>
        <v>0</v>
      </c>
      <c r="K22" s="522">
        <f t="shared" si="2"/>
        <v>0</v>
      </c>
      <c r="L22" s="93"/>
      <c r="M22" s="521">
        <f t="shared" si="3"/>
        <v>0</v>
      </c>
      <c r="N22" s="1141">
        <f t="shared" si="9"/>
        <v>1</v>
      </c>
      <c r="O22" s="523">
        <f t="shared" si="4"/>
        <v>0</v>
      </c>
      <c r="P22" s="588"/>
      <c r="Q22" s="521">
        <f t="shared" si="5"/>
        <v>0</v>
      </c>
      <c r="R22" s="1148">
        <f t="shared" si="10"/>
        <v>1</v>
      </c>
      <c r="S22" s="522">
        <f t="shared" si="6"/>
        <v>0</v>
      </c>
      <c r="T22" s="1145" t="e">
        <f t="shared" si="11"/>
        <v>#DIV/0!</v>
      </c>
      <c r="U22" s="521">
        <f t="shared" si="12"/>
        <v>0</v>
      </c>
      <c r="V22" s="1141" t="e">
        <f t="shared" si="13"/>
        <v>#DIV/0!</v>
      </c>
      <c r="W22" s="1151"/>
      <c r="X22" s="591"/>
      <c r="Y22" s="525"/>
      <c r="Z22" s="525"/>
      <c r="AA22" s="527"/>
      <c r="AB22" s="526"/>
      <c r="AC22" s="526"/>
      <c r="AD22" s="527"/>
      <c r="AE22" s="526"/>
      <c r="AF22" s="526"/>
      <c r="AG22" s="527"/>
      <c r="AH22" s="526"/>
      <c r="AI22" s="526"/>
      <c r="AJ22" s="527"/>
      <c r="AK22" s="526"/>
      <c r="AL22" s="526"/>
      <c r="AM22" s="527"/>
      <c r="AN22" s="526"/>
      <c r="AO22" s="526"/>
      <c r="AP22" s="527"/>
      <c r="AQ22" s="526"/>
      <c r="AR22" s="526"/>
      <c r="AS22" s="527"/>
      <c r="AT22" s="526"/>
      <c r="AU22" s="526"/>
      <c r="AV22" s="527"/>
      <c r="AW22" s="526"/>
      <c r="AX22" s="526"/>
      <c r="AY22" s="527"/>
      <c r="AZ22" s="526"/>
      <c r="BA22" s="526"/>
      <c r="BB22" s="527"/>
      <c r="BC22" s="526"/>
      <c r="BD22" s="526"/>
      <c r="BE22" s="527"/>
      <c r="BF22" s="526"/>
      <c r="BG22" s="526"/>
      <c r="BH22" s="527"/>
      <c r="BI22" s="525"/>
      <c r="BJ22" s="526"/>
      <c r="BK22" s="526"/>
      <c r="BL22" s="526"/>
      <c r="BM22" s="526"/>
      <c r="BN22" s="527"/>
      <c r="BO22" s="526"/>
      <c r="BP22" s="526"/>
      <c r="BQ22" s="527"/>
      <c r="BR22" s="526"/>
      <c r="BS22" s="526"/>
      <c r="BT22" s="527"/>
      <c r="BU22" s="526"/>
      <c r="BV22" s="526"/>
      <c r="BW22" s="527"/>
      <c r="BX22" s="526"/>
      <c r="BY22" s="526"/>
      <c r="BZ22" s="527"/>
      <c r="CA22" s="526"/>
      <c r="CB22" s="526"/>
      <c r="CC22" s="527"/>
      <c r="CD22" s="526"/>
      <c r="CE22" s="526"/>
      <c r="CF22" s="527"/>
      <c r="CG22" s="526"/>
      <c r="CH22" s="526"/>
      <c r="CI22" s="527"/>
      <c r="CJ22" s="526"/>
      <c r="CK22" s="526"/>
      <c r="CL22" s="527"/>
      <c r="CM22" s="526"/>
      <c r="CN22" s="526"/>
      <c r="CO22" s="527"/>
      <c r="CP22" s="526"/>
      <c r="CQ22" s="526"/>
      <c r="CR22" s="527"/>
      <c r="CS22" s="526"/>
      <c r="CT22" s="526"/>
      <c r="CU22" s="527"/>
      <c r="CV22" s="526"/>
      <c r="CW22" s="526"/>
      <c r="CX22" s="527"/>
      <c r="CY22" s="526"/>
      <c r="CZ22" s="526"/>
      <c r="DA22" s="527"/>
      <c r="DB22" s="526"/>
      <c r="DC22" s="526"/>
      <c r="DD22" s="527"/>
      <c r="DE22" s="526"/>
      <c r="DF22" s="526"/>
      <c r="DG22" s="527"/>
      <c r="DH22" s="526"/>
      <c r="DI22" s="526"/>
      <c r="DJ22" s="527"/>
      <c r="DK22" s="526"/>
      <c r="DL22" s="526"/>
      <c r="DM22" s="527"/>
    </row>
    <row r="23" spans="1:117" x14ac:dyDescent="0.3">
      <c r="A23" s="1123"/>
      <c r="B23" s="1119"/>
      <c r="C23" s="1119"/>
      <c r="D23" s="1119"/>
      <c r="E23" s="60"/>
      <c r="F23" s="61"/>
      <c r="G23" s="62"/>
      <c r="H23" s="521">
        <f t="shared" si="0"/>
        <v>0</v>
      </c>
      <c r="I23" s="62"/>
      <c r="J23" s="521">
        <f t="shared" si="1"/>
        <v>0</v>
      </c>
      <c r="K23" s="522">
        <f t="shared" si="2"/>
        <v>0</v>
      </c>
      <c r="L23" s="93"/>
      <c r="M23" s="521">
        <f t="shared" si="3"/>
        <v>0</v>
      </c>
      <c r="N23" s="1141">
        <f t="shared" si="9"/>
        <v>1</v>
      </c>
      <c r="O23" s="523">
        <f t="shared" si="4"/>
        <v>0</v>
      </c>
      <c r="P23" s="588"/>
      <c r="Q23" s="521">
        <f t="shared" si="5"/>
        <v>0</v>
      </c>
      <c r="R23" s="1148">
        <f t="shared" si="10"/>
        <v>1</v>
      </c>
      <c r="S23" s="522">
        <f t="shared" si="6"/>
        <v>0</v>
      </c>
      <c r="T23" s="1145" t="e">
        <f t="shared" si="11"/>
        <v>#DIV/0!</v>
      </c>
      <c r="U23" s="521">
        <f t="shared" si="12"/>
        <v>0</v>
      </c>
      <c r="V23" s="1141" t="e">
        <f t="shared" si="13"/>
        <v>#DIV/0!</v>
      </c>
      <c r="W23" s="1151"/>
      <c r="X23" s="591"/>
      <c r="Y23" s="525"/>
      <c r="Z23" s="525"/>
      <c r="AA23" s="527"/>
      <c r="AB23" s="526"/>
      <c r="AC23" s="526"/>
      <c r="AD23" s="527"/>
      <c r="AE23" s="526"/>
      <c r="AF23" s="526"/>
      <c r="AG23" s="527"/>
      <c r="AH23" s="526"/>
      <c r="AI23" s="526"/>
      <c r="AJ23" s="527"/>
      <c r="AK23" s="526"/>
      <c r="AL23" s="526"/>
      <c r="AM23" s="527"/>
      <c r="AN23" s="526"/>
      <c r="AO23" s="526"/>
      <c r="AP23" s="527"/>
      <c r="AQ23" s="526"/>
      <c r="AR23" s="526"/>
      <c r="AS23" s="527"/>
      <c r="AT23" s="526"/>
      <c r="AU23" s="526"/>
      <c r="AV23" s="527"/>
      <c r="AW23" s="526"/>
      <c r="AX23" s="526"/>
      <c r="AY23" s="527"/>
      <c r="AZ23" s="526"/>
      <c r="BA23" s="526"/>
      <c r="BB23" s="527"/>
      <c r="BC23" s="526"/>
      <c r="BD23" s="526"/>
      <c r="BE23" s="527"/>
      <c r="BF23" s="526"/>
      <c r="BG23" s="526"/>
      <c r="BH23" s="527"/>
      <c r="BI23" s="525"/>
      <c r="BJ23" s="526"/>
      <c r="BK23" s="526"/>
      <c r="BL23" s="526"/>
      <c r="BM23" s="526"/>
      <c r="BN23" s="527"/>
      <c r="BO23" s="526"/>
      <c r="BP23" s="526"/>
      <c r="BQ23" s="527"/>
      <c r="BR23" s="526"/>
      <c r="BS23" s="526"/>
      <c r="BT23" s="527"/>
      <c r="BU23" s="526"/>
      <c r="BV23" s="526"/>
      <c r="BW23" s="527"/>
      <c r="BX23" s="526"/>
      <c r="BY23" s="526"/>
      <c r="BZ23" s="527"/>
      <c r="CA23" s="526"/>
      <c r="CB23" s="526"/>
      <c r="CC23" s="527"/>
      <c r="CD23" s="526"/>
      <c r="CE23" s="526"/>
      <c r="CF23" s="527"/>
      <c r="CG23" s="526"/>
      <c r="CH23" s="526"/>
      <c r="CI23" s="527"/>
      <c r="CJ23" s="526"/>
      <c r="CK23" s="526"/>
      <c r="CL23" s="527"/>
      <c r="CM23" s="526"/>
      <c r="CN23" s="526"/>
      <c r="CO23" s="527"/>
      <c r="CP23" s="526"/>
      <c r="CQ23" s="526"/>
      <c r="CR23" s="527"/>
      <c r="CS23" s="526"/>
      <c r="CT23" s="526"/>
      <c r="CU23" s="527"/>
      <c r="CV23" s="526"/>
      <c r="CW23" s="526"/>
      <c r="CX23" s="527"/>
      <c r="CY23" s="526"/>
      <c r="CZ23" s="526"/>
      <c r="DA23" s="527"/>
      <c r="DB23" s="526"/>
      <c r="DC23" s="526"/>
      <c r="DD23" s="527"/>
      <c r="DE23" s="526"/>
      <c r="DF23" s="526"/>
      <c r="DG23" s="527"/>
      <c r="DH23" s="526"/>
      <c r="DI23" s="526"/>
      <c r="DJ23" s="527"/>
      <c r="DK23" s="526"/>
      <c r="DL23" s="526"/>
      <c r="DM23" s="527"/>
    </row>
    <row r="24" spans="1:117" x14ac:dyDescent="0.3">
      <c r="A24" s="1123"/>
      <c r="B24" s="1119"/>
      <c r="C24" s="1119"/>
      <c r="D24" s="1119"/>
      <c r="E24" s="60"/>
      <c r="F24" s="61"/>
      <c r="G24" s="62"/>
      <c r="H24" s="521">
        <f t="shared" si="0"/>
        <v>0</v>
      </c>
      <c r="I24" s="62"/>
      <c r="J24" s="521">
        <f t="shared" si="1"/>
        <v>0</v>
      </c>
      <c r="K24" s="522">
        <f t="shared" si="2"/>
        <v>0</v>
      </c>
      <c r="L24" s="93"/>
      <c r="M24" s="521">
        <f t="shared" si="3"/>
        <v>0</v>
      </c>
      <c r="N24" s="1141">
        <f t="shared" si="9"/>
        <v>1</v>
      </c>
      <c r="O24" s="523">
        <f t="shared" si="4"/>
        <v>0</v>
      </c>
      <c r="P24" s="588"/>
      <c r="Q24" s="521">
        <f t="shared" si="5"/>
        <v>0</v>
      </c>
      <c r="R24" s="1148">
        <f t="shared" si="10"/>
        <v>1</v>
      </c>
      <c r="S24" s="522">
        <f t="shared" si="6"/>
        <v>0</v>
      </c>
      <c r="T24" s="1145" t="e">
        <f t="shared" si="11"/>
        <v>#DIV/0!</v>
      </c>
      <c r="U24" s="521">
        <f t="shared" si="12"/>
        <v>0</v>
      </c>
      <c r="V24" s="1141" t="e">
        <f t="shared" si="13"/>
        <v>#DIV/0!</v>
      </c>
      <c r="W24" s="1151"/>
      <c r="X24" s="591"/>
      <c r="Y24" s="525"/>
      <c r="Z24" s="525"/>
      <c r="AA24" s="527"/>
      <c r="AB24" s="526"/>
      <c r="AC24" s="526"/>
      <c r="AD24" s="527"/>
      <c r="AE24" s="526"/>
      <c r="AF24" s="526"/>
      <c r="AG24" s="527"/>
      <c r="AH24" s="526"/>
      <c r="AI24" s="526"/>
      <c r="AJ24" s="527"/>
      <c r="AK24" s="526"/>
      <c r="AL24" s="526"/>
      <c r="AM24" s="527"/>
      <c r="AN24" s="526"/>
      <c r="AO24" s="526"/>
      <c r="AP24" s="527"/>
      <c r="AQ24" s="526"/>
      <c r="AR24" s="526"/>
      <c r="AS24" s="527"/>
      <c r="AT24" s="526"/>
      <c r="AU24" s="526"/>
      <c r="AV24" s="527"/>
      <c r="AW24" s="526"/>
      <c r="AX24" s="526"/>
      <c r="AY24" s="527"/>
      <c r="AZ24" s="526"/>
      <c r="BA24" s="526"/>
      <c r="BB24" s="527"/>
      <c r="BC24" s="526"/>
      <c r="BD24" s="526"/>
      <c r="BE24" s="527"/>
      <c r="BF24" s="526"/>
      <c r="BG24" s="526"/>
      <c r="BH24" s="527"/>
      <c r="BI24" s="525"/>
      <c r="BJ24" s="526"/>
      <c r="BK24" s="526"/>
      <c r="BL24" s="526"/>
      <c r="BM24" s="526"/>
      <c r="BN24" s="527"/>
      <c r="BO24" s="526"/>
      <c r="BP24" s="526"/>
      <c r="BQ24" s="527"/>
      <c r="BR24" s="526"/>
      <c r="BS24" s="526"/>
      <c r="BT24" s="527"/>
      <c r="BU24" s="526"/>
      <c r="BV24" s="526"/>
      <c r="BW24" s="527"/>
      <c r="BX24" s="526"/>
      <c r="BY24" s="526"/>
      <c r="BZ24" s="527"/>
      <c r="CA24" s="526"/>
      <c r="CB24" s="526"/>
      <c r="CC24" s="527"/>
      <c r="CD24" s="526"/>
      <c r="CE24" s="526"/>
      <c r="CF24" s="527"/>
      <c r="CG24" s="526"/>
      <c r="CH24" s="526"/>
      <c r="CI24" s="527"/>
      <c r="CJ24" s="526"/>
      <c r="CK24" s="526"/>
      <c r="CL24" s="527"/>
      <c r="CM24" s="526"/>
      <c r="CN24" s="526"/>
      <c r="CO24" s="527"/>
      <c r="CP24" s="526"/>
      <c r="CQ24" s="526"/>
      <c r="CR24" s="527"/>
      <c r="CS24" s="526"/>
      <c r="CT24" s="526"/>
      <c r="CU24" s="527"/>
      <c r="CV24" s="526"/>
      <c r="CW24" s="526"/>
      <c r="CX24" s="527"/>
      <c r="CY24" s="526"/>
      <c r="CZ24" s="526"/>
      <c r="DA24" s="527"/>
      <c r="DB24" s="526"/>
      <c r="DC24" s="526"/>
      <c r="DD24" s="527"/>
      <c r="DE24" s="526"/>
      <c r="DF24" s="526"/>
      <c r="DG24" s="527"/>
      <c r="DH24" s="526"/>
      <c r="DI24" s="526"/>
      <c r="DJ24" s="527"/>
      <c r="DK24" s="526"/>
      <c r="DL24" s="526"/>
      <c r="DM24" s="527"/>
    </row>
    <row r="25" spans="1:117" x14ac:dyDescent="0.3">
      <c r="A25" s="1123"/>
      <c r="B25" s="1119"/>
      <c r="C25" s="1119"/>
      <c r="D25" s="1119"/>
      <c r="E25" s="60"/>
      <c r="F25" s="61"/>
      <c r="G25" s="62"/>
      <c r="H25" s="521">
        <f t="shared" si="0"/>
        <v>0</v>
      </c>
      <c r="I25" s="62"/>
      <c r="J25" s="521">
        <f t="shared" si="1"/>
        <v>0</v>
      </c>
      <c r="K25" s="522">
        <f t="shared" si="2"/>
        <v>0</v>
      </c>
      <c r="L25" s="93"/>
      <c r="M25" s="521">
        <f t="shared" si="3"/>
        <v>0</v>
      </c>
      <c r="N25" s="1141">
        <f t="shared" si="9"/>
        <v>1</v>
      </c>
      <c r="O25" s="523">
        <f t="shared" si="4"/>
        <v>0</v>
      </c>
      <c r="P25" s="588"/>
      <c r="Q25" s="521">
        <f t="shared" si="5"/>
        <v>0</v>
      </c>
      <c r="R25" s="1148">
        <f t="shared" si="10"/>
        <v>1</v>
      </c>
      <c r="S25" s="522">
        <f t="shared" si="6"/>
        <v>0</v>
      </c>
      <c r="T25" s="1145" t="e">
        <f t="shared" si="11"/>
        <v>#DIV/0!</v>
      </c>
      <c r="U25" s="521">
        <f t="shared" si="12"/>
        <v>0</v>
      </c>
      <c r="V25" s="1141" t="e">
        <f t="shared" si="13"/>
        <v>#DIV/0!</v>
      </c>
      <c r="W25" s="1151"/>
      <c r="X25" s="591"/>
      <c r="Y25" s="525"/>
      <c r="Z25" s="525"/>
      <c r="AA25" s="527"/>
      <c r="AB25" s="526"/>
      <c r="AC25" s="526"/>
      <c r="AD25" s="527"/>
      <c r="AE25" s="526"/>
      <c r="AF25" s="526"/>
      <c r="AG25" s="527"/>
      <c r="AH25" s="526"/>
      <c r="AI25" s="526"/>
      <c r="AJ25" s="527"/>
      <c r="AK25" s="526"/>
      <c r="AL25" s="526"/>
      <c r="AM25" s="527"/>
      <c r="AN25" s="526"/>
      <c r="AO25" s="526"/>
      <c r="AP25" s="527"/>
      <c r="AQ25" s="526"/>
      <c r="AR25" s="526"/>
      <c r="AS25" s="527"/>
      <c r="AT25" s="526"/>
      <c r="AU25" s="526"/>
      <c r="AV25" s="527"/>
      <c r="AW25" s="526"/>
      <c r="AX25" s="526"/>
      <c r="AY25" s="527"/>
      <c r="AZ25" s="526"/>
      <c r="BA25" s="526"/>
      <c r="BB25" s="527"/>
      <c r="BC25" s="526"/>
      <c r="BD25" s="526"/>
      <c r="BE25" s="527"/>
      <c r="BF25" s="526"/>
      <c r="BG25" s="526"/>
      <c r="BH25" s="527"/>
      <c r="BI25" s="525"/>
      <c r="BJ25" s="526"/>
      <c r="BK25" s="526"/>
      <c r="BL25" s="526"/>
      <c r="BM25" s="526"/>
      <c r="BN25" s="527"/>
      <c r="BO25" s="526"/>
      <c r="BP25" s="526"/>
      <c r="BQ25" s="527"/>
      <c r="BR25" s="526"/>
      <c r="BS25" s="526"/>
      <c r="BT25" s="527"/>
      <c r="BU25" s="526"/>
      <c r="BV25" s="526"/>
      <c r="BW25" s="527"/>
      <c r="BX25" s="526"/>
      <c r="BY25" s="526"/>
      <c r="BZ25" s="527"/>
      <c r="CA25" s="526"/>
      <c r="CB25" s="526"/>
      <c r="CC25" s="527"/>
      <c r="CD25" s="526"/>
      <c r="CE25" s="526"/>
      <c r="CF25" s="527"/>
      <c r="CG25" s="526"/>
      <c r="CH25" s="526"/>
      <c r="CI25" s="527"/>
      <c r="CJ25" s="526"/>
      <c r="CK25" s="526"/>
      <c r="CL25" s="527"/>
      <c r="CM25" s="526"/>
      <c r="CN25" s="526"/>
      <c r="CO25" s="527"/>
      <c r="CP25" s="526"/>
      <c r="CQ25" s="526"/>
      <c r="CR25" s="527"/>
      <c r="CS25" s="526"/>
      <c r="CT25" s="526"/>
      <c r="CU25" s="527"/>
      <c r="CV25" s="526"/>
      <c r="CW25" s="526"/>
      <c r="CX25" s="527"/>
      <c r="CY25" s="526"/>
      <c r="CZ25" s="526"/>
      <c r="DA25" s="527"/>
      <c r="DB25" s="526"/>
      <c r="DC25" s="526"/>
      <c r="DD25" s="527"/>
      <c r="DE25" s="526"/>
      <c r="DF25" s="526"/>
      <c r="DG25" s="527"/>
      <c r="DH25" s="526"/>
      <c r="DI25" s="526"/>
      <c r="DJ25" s="527"/>
      <c r="DK25" s="526"/>
      <c r="DL25" s="526"/>
      <c r="DM25" s="527"/>
    </row>
    <row r="26" spans="1:117" x14ac:dyDescent="0.3">
      <c r="A26" s="1123"/>
      <c r="B26" s="1119"/>
      <c r="C26" s="1119"/>
      <c r="D26" s="1119"/>
      <c r="E26" s="60"/>
      <c r="F26" s="61"/>
      <c r="G26" s="62"/>
      <c r="H26" s="521">
        <f t="shared" si="0"/>
        <v>0</v>
      </c>
      <c r="I26" s="62"/>
      <c r="J26" s="521">
        <f t="shared" si="1"/>
        <v>0</v>
      </c>
      <c r="K26" s="522">
        <f t="shared" si="2"/>
        <v>0</v>
      </c>
      <c r="L26" s="93"/>
      <c r="M26" s="521">
        <f t="shared" si="3"/>
        <v>0</v>
      </c>
      <c r="N26" s="1141">
        <f t="shared" si="9"/>
        <v>1</v>
      </c>
      <c r="O26" s="523">
        <f t="shared" si="4"/>
        <v>0</v>
      </c>
      <c r="P26" s="588"/>
      <c r="Q26" s="521">
        <f t="shared" si="5"/>
        <v>0</v>
      </c>
      <c r="R26" s="1148">
        <f t="shared" si="10"/>
        <v>1</v>
      </c>
      <c r="S26" s="522">
        <f t="shared" si="6"/>
        <v>0</v>
      </c>
      <c r="T26" s="1145" t="e">
        <f t="shared" si="11"/>
        <v>#DIV/0!</v>
      </c>
      <c r="U26" s="521">
        <f t="shared" si="12"/>
        <v>0</v>
      </c>
      <c r="V26" s="1141" t="e">
        <f t="shared" si="13"/>
        <v>#DIV/0!</v>
      </c>
      <c r="W26" s="1151"/>
      <c r="X26" s="591"/>
      <c r="Y26" s="525"/>
      <c r="Z26" s="525"/>
      <c r="AA26" s="527"/>
      <c r="AB26" s="526"/>
      <c r="AC26" s="526"/>
      <c r="AD26" s="527"/>
      <c r="AE26" s="526"/>
      <c r="AF26" s="526"/>
      <c r="AG26" s="527"/>
      <c r="AH26" s="526"/>
      <c r="AI26" s="526"/>
      <c r="AJ26" s="527"/>
      <c r="AK26" s="526"/>
      <c r="AL26" s="526"/>
      <c r="AM26" s="527"/>
      <c r="AN26" s="526"/>
      <c r="AO26" s="526"/>
      <c r="AP26" s="527"/>
      <c r="AQ26" s="526"/>
      <c r="AR26" s="526"/>
      <c r="AS26" s="527"/>
      <c r="AT26" s="526"/>
      <c r="AU26" s="526"/>
      <c r="AV26" s="527"/>
      <c r="AW26" s="526"/>
      <c r="AX26" s="526"/>
      <c r="AY26" s="527"/>
      <c r="AZ26" s="526"/>
      <c r="BA26" s="526"/>
      <c r="BB26" s="527"/>
      <c r="BC26" s="526"/>
      <c r="BD26" s="526"/>
      <c r="BE26" s="527"/>
      <c r="BF26" s="526"/>
      <c r="BG26" s="526"/>
      <c r="BH26" s="527"/>
      <c r="BI26" s="525"/>
      <c r="BJ26" s="526"/>
      <c r="BK26" s="526"/>
      <c r="BL26" s="526"/>
      <c r="BM26" s="526"/>
      <c r="BN26" s="527"/>
      <c r="BO26" s="526"/>
      <c r="BP26" s="526"/>
      <c r="BQ26" s="527"/>
      <c r="BR26" s="526"/>
      <c r="BS26" s="526"/>
      <c r="BT26" s="527"/>
      <c r="BU26" s="526"/>
      <c r="BV26" s="526"/>
      <c r="BW26" s="527"/>
      <c r="BX26" s="526"/>
      <c r="BY26" s="526"/>
      <c r="BZ26" s="527"/>
      <c r="CA26" s="526"/>
      <c r="CB26" s="526"/>
      <c r="CC26" s="527"/>
      <c r="CD26" s="526"/>
      <c r="CE26" s="526"/>
      <c r="CF26" s="527"/>
      <c r="CG26" s="526"/>
      <c r="CH26" s="526"/>
      <c r="CI26" s="527"/>
      <c r="CJ26" s="526"/>
      <c r="CK26" s="526"/>
      <c r="CL26" s="527"/>
      <c r="CM26" s="526"/>
      <c r="CN26" s="526"/>
      <c r="CO26" s="527"/>
      <c r="CP26" s="526"/>
      <c r="CQ26" s="526"/>
      <c r="CR26" s="527"/>
      <c r="CS26" s="526"/>
      <c r="CT26" s="526"/>
      <c r="CU26" s="527"/>
      <c r="CV26" s="526"/>
      <c r="CW26" s="526"/>
      <c r="CX26" s="527"/>
      <c r="CY26" s="526"/>
      <c r="CZ26" s="526"/>
      <c r="DA26" s="527"/>
      <c r="DB26" s="526"/>
      <c r="DC26" s="526"/>
      <c r="DD26" s="527"/>
      <c r="DE26" s="526"/>
      <c r="DF26" s="526"/>
      <c r="DG26" s="527"/>
      <c r="DH26" s="526"/>
      <c r="DI26" s="526"/>
      <c r="DJ26" s="527"/>
      <c r="DK26" s="526"/>
      <c r="DL26" s="526"/>
      <c r="DM26" s="527"/>
    </row>
    <row r="27" spans="1:117" x14ac:dyDescent="0.3">
      <c r="A27" s="1123"/>
      <c r="B27" s="1119"/>
      <c r="C27" s="1119"/>
      <c r="D27" s="1119"/>
      <c r="E27" s="60"/>
      <c r="F27" s="61"/>
      <c r="G27" s="62"/>
      <c r="H27" s="521">
        <f t="shared" si="0"/>
        <v>0</v>
      </c>
      <c r="I27" s="62"/>
      <c r="J27" s="521">
        <f t="shared" si="1"/>
        <v>0</v>
      </c>
      <c r="K27" s="522">
        <f t="shared" si="2"/>
        <v>0</v>
      </c>
      <c r="L27" s="93"/>
      <c r="M27" s="521">
        <f t="shared" si="3"/>
        <v>0</v>
      </c>
      <c r="N27" s="1141">
        <f t="shared" si="9"/>
        <v>1</v>
      </c>
      <c r="O27" s="523">
        <f t="shared" si="4"/>
        <v>0</v>
      </c>
      <c r="P27" s="588"/>
      <c r="Q27" s="521">
        <f t="shared" si="5"/>
        <v>0</v>
      </c>
      <c r="R27" s="1148">
        <f t="shared" si="10"/>
        <v>1</v>
      </c>
      <c r="S27" s="522">
        <f t="shared" si="6"/>
        <v>0</v>
      </c>
      <c r="T27" s="1145" t="e">
        <f t="shared" si="11"/>
        <v>#DIV/0!</v>
      </c>
      <c r="U27" s="521">
        <f t="shared" si="12"/>
        <v>0</v>
      </c>
      <c r="V27" s="1141" t="e">
        <f t="shared" si="13"/>
        <v>#DIV/0!</v>
      </c>
      <c r="W27" s="1151"/>
      <c r="X27" s="591"/>
      <c r="Y27" s="525"/>
      <c r="Z27" s="525"/>
      <c r="AA27" s="527"/>
      <c r="AB27" s="526"/>
      <c r="AC27" s="526"/>
      <c r="AD27" s="527"/>
      <c r="AE27" s="526"/>
      <c r="AF27" s="526"/>
      <c r="AG27" s="527"/>
      <c r="AH27" s="526"/>
      <c r="AI27" s="526"/>
      <c r="AJ27" s="527"/>
      <c r="AK27" s="526"/>
      <c r="AL27" s="526"/>
      <c r="AM27" s="527"/>
      <c r="AN27" s="526"/>
      <c r="AO27" s="526"/>
      <c r="AP27" s="527"/>
      <c r="AQ27" s="526"/>
      <c r="AR27" s="526"/>
      <c r="AS27" s="527"/>
      <c r="AT27" s="526"/>
      <c r="AU27" s="526"/>
      <c r="AV27" s="527"/>
      <c r="AW27" s="526"/>
      <c r="AX27" s="526"/>
      <c r="AY27" s="527"/>
      <c r="AZ27" s="526"/>
      <c r="BA27" s="526"/>
      <c r="BB27" s="527"/>
      <c r="BC27" s="526"/>
      <c r="BD27" s="526"/>
      <c r="BE27" s="527"/>
      <c r="BF27" s="526"/>
      <c r="BG27" s="526"/>
      <c r="BH27" s="527"/>
      <c r="BI27" s="525"/>
      <c r="BJ27" s="526"/>
      <c r="BK27" s="526"/>
      <c r="BL27" s="526"/>
      <c r="BM27" s="526"/>
      <c r="BN27" s="527"/>
      <c r="BO27" s="526"/>
      <c r="BP27" s="526"/>
      <c r="BQ27" s="527"/>
      <c r="BR27" s="526"/>
      <c r="BS27" s="526"/>
      <c r="BT27" s="527"/>
      <c r="BU27" s="526"/>
      <c r="BV27" s="526"/>
      <c r="BW27" s="527"/>
      <c r="BX27" s="526"/>
      <c r="BY27" s="526"/>
      <c r="BZ27" s="527"/>
      <c r="CA27" s="526"/>
      <c r="CB27" s="526"/>
      <c r="CC27" s="527"/>
      <c r="CD27" s="526"/>
      <c r="CE27" s="526"/>
      <c r="CF27" s="527"/>
      <c r="CG27" s="526"/>
      <c r="CH27" s="526"/>
      <c r="CI27" s="527"/>
      <c r="CJ27" s="526"/>
      <c r="CK27" s="526"/>
      <c r="CL27" s="527"/>
      <c r="CM27" s="526"/>
      <c r="CN27" s="526"/>
      <c r="CO27" s="527"/>
      <c r="CP27" s="526"/>
      <c r="CQ27" s="526"/>
      <c r="CR27" s="527"/>
      <c r="CS27" s="526"/>
      <c r="CT27" s="526"/>
      <c r="CU27" s="527"/>
      <c r="CV27" s="526"/>
      <c r="CW27" s="526"/>
      <c r="CX27" s="527"/>
      <c r="CY27" s="526"/>
      <c r="CZ27" s="526"/>
      <c r="DA27" s="527"/>
      <c r="DB27" s="526"/>
      <c r="DC27" s="526"/>
      <c r="DD27" s="527"/>
      <c r="DE27" s="526"/>
      <c r="DF27" s="526"/>
      <c r="DG27" s="527"/>
      <c r="DH27" s="526"/>
      <c r="DI27" s="526"/>
      <c r="DJ27" s="527"/>
      <c r="DK27" s="526"/>
      <c r="DL27" s="526"/>
      <c r="DM27" s="527"/>
    </row>
    <row r="28" spans="1:117" x14ac:dyDescent="0.3">
      <c r="A28" s="1123"/>
      <c r="B28" s="1119"/>
      <c r="C28" s="1119"/>
      <c r="D28" s="1119"/>
      <c r="E28" s="60"/>
      <c r="F28" s="61"/>
      <c r="G28" s="62"/>
      <c r="H28" s="521">
        <f t="shared" si="0"/>
        <v>0</v>
      </c>
      <c r="I28" s="62"/>
      <c r="J28" s="521">
        <f t="shared" si="1"/>
        <v>0</v>
      </c>
      <c r="K28" s="522">
        <f t="shared" si="2"/>
        <v>0</v>
      </c>
      <c r="L28" s="93"/>
      <c r="M28" s="521">
        <f t="shared" si="3"/>
        <v>0</v>
      </c>
      <c r="N28" s="1141">
        <f t="shared" si="9"/>
        <v>1</v>
      </c>
      <c r="O28" s="523">
        <f t="shared" si="4"/>
        <v>0</v>
      </c>
      <c r="P28" s="588"/>
      <c r="Q28" s="521">
        <f t="shared" si="5"/>
        <v>0</v>
      </c>
      <c r="R28" s="1148">
        <f t="shared" si="10"/>
        <v>1</v>
      </c>
      <c r="S28" s="522">
        <f t="shared" si="6"/>
        <v>0</v>
      </c>
      <c r="T28" s="1145" t="e">
        <f t="shared" si="11"/>
        <v>#DIV/0!</v>
      </c>
      <c r="U28" s="521">
        <f t="shared" si="12"/>
        <v>0</v>
      </c>
      <c r="V28" s="1141" t="e">
        <f t="shared" si="13"/>
        <v>#DIV/0!</v>
      </c>
      <c r="W28" s="1151"/>
      <c r="X28" s="591"/>
      <c r="Y28" s="525"/>
      <c r="Z28" s="525"/>
      <c r="AA28" s="527"/>
      <c r="AB28" s="526"/>
      <c r="AC28" s="526"/>
      <c r="AD28" s="527"/>
      <c r="AE28" s="526"/>
      <c r="AF28" s="526"/>
      <c r="AG28" s="527"/>
      <c r="AH28" s="526"/>
      <c r="AI28" s="526"/>
      <c r="AJ28" s="527"/>
      <c r="AK28" s="526"/>
      <c r="AL28" s="526"/>
      <c r="AM28" s="527"/>
      <c r="AN28" s="526"/>
      <c r="AO28" s="526"/>
      <c r="AP28" s="527"/>
      <c r="AQ28" s="526"/>
      <c r="AR28" s="526"/>
      <c r="AS28" s="527"/>
      <c r="AT28" s="526"/>
      <c r="AU28" s="526"/>
      <c r="AV28" s="527"/>
      <c r="AW28" s="526"/>
      <c r="AX28" s="526"/>
      <c r="AY28" s="527"/>
      <c r="AZ28" s="526"/>
      <c r="BA28" s="526"/>
      <c r="BB28" s="527"/>
      <c r="BC28" s="526"/>
      <c r="BD28" s="526"/>
      <c r="BE28" s="527"/>
      <c r="BF28" s="526"/>
      <c r="BG28" s="526"/>
      <c r="BH28" s="527"/>
      <c r="BI28" s="525"/>
      <c r="BJ28" s="526"/>
      <c r="BK28" s="526"/>
      <c r="BL28" s="526"/>
      <c r="BM28" s="526"/>
      <c r="BN28" s="527"/>
      <c r="BO28" s="526"/>
      <c r="BP28" s="526"/>
      <c r="BQ28" s="527"/>
      <c r="BR28" s="526"/>
      <c r="BS28" s="526"/>
      <c r="BT28" s="527"/>
      <c r="BU28" s="526"/>
      <c r="BV28" s="526"/>
      <c r="BW28" s="527"/>
      <c r="BX28" s="526"/>
      <c r="BY28" s="526"/>
      <c r="BZ28" s="527"/>
      <c r="CA28" s="526"/>
      <c r="CB28" s="526"/>
      <c r="CC28" s="527"/>
      <c r="CD28" s="526"/>
      <c r="CE28" s="526"/>
      <c r="CF28" s="527"/>
      <c r="CG28" s="526"/>
      <c r="CH28" s="526"/>
      <c r="CI28" s="527"/>
      <c r="CJ28" s="526"/>
      <c r="CK28" s="526"/>
      <c r="CL28" s="527"/>
      <c r="CM28" s="526"/>
      <c r="CN28" s="526"/>
      <c r="CO28" s="527"/>
      <c r="CP28" s="526"/>
      <c r="CQ28" s="526"/>
      <c r="CR28" s="527"/>
      <c r="CS28" s="526"/>
      <c r="CT28" s="526"/>
      <c r="CU28" s="527"/>
      <c r="CV28" s="526"/>
      <c r="CW28" s="526"/>
      <c r="CX28" s="527"/>
      <c r="CY28" s="526"/>
      <c r="CZ28" s="526"/>
      <c r="DA28" s="527"/>
      <c r="DB28" s="526"/>
      <c r="DC28" s="526"/>
      <c r="DD28" s="527"/>
      <c r="DE28" s="526"/>
      <c r="DF28" s="526"/>
      <c r="DG28" s="527"/>
      <c r="DH28" s="526"/>
      <c r="DI28" s="526"/>
      <c r="DJ28" s="527"/>
      <c r="DK28" s="526"/>
      <c r="DL28" s="526"/>
      <c r="DM28" s="527"/>
    </row>
    <row r="29" spans="1:117" x14ac:dyDescent="0.3">
      <c r="A29" s="1123"/>
      <c r="B29" s="1119"/>
      <c r="C29" s="1119"/>
      <c r="D29" s="1119"/>
      <c r="E29" s="60"/>
      <c r="F29" s="61"/>
      <c r="G29" s="62"/>
      <c r="H29" s="521">
        <f t="shared" si="0"/>
        <v>0</v>
      </c>
      <c r="I29" s="62"/>
      <c r="J29" s="521">
        <f t="shared" si="1"/>
        <v>0</v>
      </c>
      <c r="K29" s="522">
        <f t="shared" si="2"/>
        <v>0</v>
      </c>
      <c r="L29" s="93"/>
      <c r="M29" s="521">
        <f t="shared" si="3"/>
        <v>0</v>
      </c>
      <c r="N29" s="1141">
        <f t="shared" si="9"/>
        <v>1</v>
      </c>
      <c r="O29" s="523">
        <f t="shared" si="4"/>
        <v>0</v>
      </c>
      <c r="P29" s="588"/>
      <c r="Q29" s="521">
        <f t="shared" si="5"/>
        <v>0</v>
      </c>
      <c r="R29" s="1148">
        <f t="shared" si="10"/>
        <v>1</v>
      </c>
      <c r="S29" s="522">
        <f t="shared" si="6"/>
        <v>0</v>
      </c>
      <c r="T29" s="1145" t="e">
        <f t="shared" si="11"/>
        <v>#DIV/0!</v>
      </c>
      <c r="U29" s="521">
        <f t="shared" si="12"/>
        <v>0</v>
      </c>
      <c r="V29" s="1141" t="e">
        <f t="shared" si="13"/>
        <v>#DIV/0!</v>
      </c>
      <c r="W29" s="1151"/>
      <c r="X29" s="591"/>
      <c r="Y29" s="525"/>
      <c r="Z29" s="525"/>
      <c r="AA29" s="527"/>
      <c r="AB29" s="526"/>
      <c r="AC29" s="526"/>
      <c r="AD29" s="527"/>
      <c r="AE29" s="526"/>
      <c r="AF29" s="526"/>
      <c r="AG29" s="527"/>
      <c r="AH29" s="526"/>
      <c r="AI29" s="526"/>
      <c r="AJ29" s="527"/>
      <c r="AK29" s="526"/>
      <c r="AL29" s="526"/>
      <c r="AM29" s="527"/>
      <c r="AN29" s="526"/>
      <c r="AO29" s="526"/>
      <c r="AP29" s="527"/>
      <c r="AQ29" s="526"/>
      <c r="AR29" s="526"/>
      <c r="AS29" s="527"/>
      <c r="AT29" s="526"/>
      <c r="AU29" s="526"/>
      <c r="AV29" s="527"/>
      <c r="AW29" s="526"/>
      <c r="AX29" s="526"/>
      <c r="AY29" s="527"/>
      <c r="AZ29" s="526"/>
      <c r="BA29" s="526"/>
      <c r="BB29" s="527"/>
      <c r="BC29" s="526"/>
      <c r="BD29" s="526"/>
      <c r="BE29" s="527"/>
      <c r="BF29" s="526"/>
      <c r="BG29" s="526"/>
      <c r="BH29" s="527"/>
      <c r="BI29" s="525"/>
      <c r="BJ29" s="526"/>
      <c r="BK29" s="526"/>
      <c r="BL29" s="526"/>
      <c r="BM29" s="526"/>
      <c r="BN29" s="527"/>
      <c r="BO29" s="526"/>
      <c r="BP29" s="526"/>
      <c r="BQ29" s="527"/>
      <c r="BR29" s="526"/>
      <c r="BS29" s="526"/>
      <c r="BT29" s="527"/>
      <c r="BU29" s="526"/>
      <c r="BV29" s="526"/>
      <c r="BW29" s="527"/>
      <c r="BX29" s="526"/>
      <c r="BY29" s="526"/>
      <c r="BZ29" s="527"/>
      <c r="CA29" s="526"/>
      <c r="CB29" s="526"/>
      <c r="CC29" s="527"/>
      <c r="CD29" s="526"/>
      <c r="CE29" s="526"/>
      <c r="CF29" s="527"/>
      <c r="CG29" s="526"/>
      <c r="CH29" s="526"/>
      <c r="CI29" s="527"/>
      <c r="CJ29" s="526"/>
      <c r="CK29" s="526"/>
      <c r="CL29" s="527"/>
      <c r="CM29" s="526"/>
      <c r="CN29" s="526"/>
      <c r="CO29" s="527"/>
      <c r="CP29" s="526"/>
      <c r="CQ29" s="526"/>
      <c r="CR29" s="527"/>
      <c r="CS29" s="526"/>
      <c r="CT29" s="526"/>
      <c r="CU29" s="527"/>
      <c r="CV29" s="526"/>
      <c r="CW29" s="526"/>
      <c r="CX29" s="527"/>
      <c r="CY29" s="526"/>
      <c r="CZ29" s="526"/>
      <c r="DA29" s="527"/>
      <c r="DB29" s="526"/>
      <c r="DC29" s="526"/>
      <c r="DD29" s="527"/>
      <c r="DE29" s="526"/>
      <c r="DF29" s="526"/>
      <c r="DG29" s="527"/>
      <c r="DH29" s="526"/>
      <c r="DI29" s="526"/>
      <c r="DJ29" s="527"/>
      <c r="DK29" s="526"/>
      <c r="DL29" s="526"/>
      <c r="DM29" s="527"/>
    </row>
    <row r="30" spans="1:117" x14ac:dyDescent="0.3">
      <c r="A30" s="1123"/>
      <c r="B30" s="1119"/>
      <c r="C30" s="1119"/>
      <c r="D30" s="1119"/>
      <c r="E30" s="60"/>
      <c r="F30" s="61"/>
      <c r="G30" s="62"/>
      <c r="H30" s="521">
        <f t="shared" si="0"/>
        <v>0</v>
      </c>
      <c r="I30" s="62"/>
      <c r="J30" s="521">
        <f t="shared" si="1"/>
        <v>0</v>
      </c>
      <c r="K30" s="522">
        <f t="shared" si="2"/>
        <v>0</v>
      </c>
      <c r="L30" s="93"/>
      <c r="M30" s="521">
        <f t="shared" si="3"/>
        <v>0</v>
      </c>
      <c r="N30" s="1141">
        <f t="shared" si="9"/>
        <v>1</v>
      </c>
      <c r="O30" s="523">
        <f t="shared" si="4"/>
        <v>0</v>
      </c>
      <c r="P30" s="588"/>
      <c r="Q30" s="521">
        <f t="shared" si="5"/>
        <v>0</v>
      </c>
      <c r="R30" s="1148">
        <f t="shared" si="10"/>
        <v>1</v>
      </c>
      <c r="S30" s="522">
        <f t="shared" si="6"/>
        <v>0</v>
      </c>
      <c r="T30" s="1145" t="e">
        <f t="shared" si="11"/>
        <v>#DIV/0!</v>
      </c>
      <c r="U30" s="521">
        <f t="shared" si="12"/>
        <v>0</v>
      </c>
      <c r="V30" s="1141" t="e">
        <f t="shared" si="13"/>
        <v>#DIV/0!</v>
      </c>
      <c r="W30" s="1151"/>
      <c r="X30" s="591"/>
      <c r="Y30" s="525"/>
      <c r="Z30" s="525"/>
      <c r="AA30" s="527"/>
      <c r="AB30" s="526"/>
      <c r="AC30" s="526"/>
      <c r="AD30" s="527"/>
      <c r="AE30" s="526"/>
      <c r="AF30" s="526"/>
      <c r="AG30" s="527"/>
      <c r="AH30" s="526"/>
      <c r="AI30" s="526"/>
      <c r="AJ30" s="527"/>
      <c r="AK30" s="526"/>
      <c r="AL30" s="526"/>
      <c r="AM30" s="527"/>
      <c r="AN30" s="526"/>
      <c r="AO30" s="526"/>
      <c r="AP30" s="527"/>
      <c r="AQ30" s="526"/>
      <c r="AR30" s="526"/>
      <c r="AS30" s="527"/>
      <c r="AT30" s="526"/>
      <c r="AU30" s="526"/>
      <c r="AV30" s="527"/>
      <c r="AW30" s="526"/>
      <c r="AX30" s="526"/>
      <c r="AY30" s="527"/>
      <c r="AZ30" s="526"/>
      <c r="BA30" s="526"/>
      <c r="BB30" s="527"/>
      <c r="BC30" s="526"/>
      <c r="BD30" s="526"/>
      <c r="BE30" s="527"/>
      <c r="BF30" s="526"/>
      <c r="BG30" s="526"/>
      <c r="BH30" s="527"/>
      <c r="BI30" s="525"/>
      <c r="BJ30" s="526"/>
      <c r="BK30" s="526"/>
      <c r="BL30" s="526"/>
      <c r="BM30" s="526"/>
      <c r="BN30" s="527"/>
      <c r="BO30" s="526"/>
      <c r="BP30" s="526"/>
      <c r="BQ30" s="527"/>
      <c r="BR30" s="526"/>
      <c r="BS30" s="526"/>
      <c r="BT30" s="527"/>
      <c r="BU30" s="526"/>
      <c r="BV30" s="526"/>
      <c r="BW30" s="527"/>
      <c r="BX30" s="526"/>
      <c r="BY30" s="526"/>
      <c r="BZ30" s="527"/>
      <c r="CA30" s="526"/>
      <c r="CB30" s="526"/>
      <c r="CC30" s="527"/>
      <c r="CD30" s="526"/>
      <c r="CE30" s="526"/>
      <c r="CF30" s="527"/>
      <c r="CG30" s="526"/>
      <c r="CH30" s="526"/>
      <c r="CI30" s="527"/>
      <c r="CJ30" s="526"/>
      <c r="CK30" s="526"/>
      <c r="CL30" s="527"/>
      <c r="CM30" s="526"/>
      <c r="CN30" s="526"/>
      <c r="CO30" s="527"/>
      <c r="CP30" s="526"/>
      <c r="CQ30" s="526"/>
      <c r="CR30" s="527"/>
      <c r="CS30" s="526"/>
      <c r="CT30" s="526"/>
      <c r="CU30" s="527"/>
      <c r="CV30" s="526"/>
      <c r="CW30" s="526"/>
      <c r="CX30" s="527"/>
      <c r="CY30" s="526"/>
      <c r="CZ30" s="526"/>
      <c r="DA30" s="527"/>
      <c r="DB30" s="526"/>
      <c r="DC30" s="526"/>
      <c r="DD30" s="527"/>
      <c r="DE30" s="526"/>
      <c r="DF30" s="526"/>
      <c r="DG30" s="527"/>
      <c r="DH30" s="526"/>
      <c r="DI30" s="526"/>
      <c r="DJ30" s="527"/>
      <c r="DK30" s="526"/>
      <c r="DL30" s="526"/>
      <c r="DM30" s="527"/>
    </row>
    <row r="31" spans="1:117" x14ac:dyDescent="0.3">
      <c r="A31" s="1123"/>
      <c r="B31" s="1119"/>
      <c r="C31" s="1119"/>
      <c r="D31" s="1119"/>
      <c r="E31" s="60"/>
      <c r="F31" s="61"/>
      <c r="G31" s="62"/>
      <c r="H31" s="521">
        <f t="shared" si="0"/>
        <v>0</v>
      </c>
      <c r="I31" s="62"/>
      <c r="J31" s="521">
        <f t="shared" si="1"/>
        <v>0</v>
      </c>
      <c r="K31" s="522">
        <f t="shared" si="2"/>
        <v>0</v>
      </c>
      <c r="L31" s="93"/>
      <c r="M31" s="521">
        <f t="shared" si="3"/>
        <v>0</v>
      </c>
      <c r="N31" s="1141">
        <f t="shared" si="9"/>
        <v>1</v>
      </c>
      <c r="O31" s="523">
        <f t="shared" si="4"/>
        <v>0</v>
      </c>
      <c r="P31" s="588"/>
      <c r="Q31" s="521">
        <f t="shared" si="5"/>
        <v>0</v>
      </c>
      <c r="R31" s="1148">
        <f t="shared" si="10"/>
        <v>1</v>
      </c>
      <c r="S31" s="522">
        <f t="shared" si="6"/>
        <v>0</v>
      </c>
      <c r="T31" s="1145" t="e">
        <f t="shared" si="11"/>
        <v>#DIV/0!</v>
      </c>
      <c r="U31" s="521">
        <f t="shared" si="12"/>
        <v>0</v>
      </c>
      <c r="V31" s="1141" t="e">
        <f t="shared" si="13"/>
        <v>#DIV/0!</v>
      </c>
      <c r="W31" s="1151"/>
      <c r="X31" s="591"/>
      <c r="Y31" s="525"/>
      <c r="Z31" s="525"/>
      <c r="AA31" s="527"/>
      <c r="AB31" s="526"/>
      <c r="AC31" s="526"/>
      <c r="AD31" s="527"/>
      <c r="AE31" s="526"/>
      <c r="AF31" s="526"/>
      <c r="AG31" s="527"/>
      <c r="AH31" s="526"/>
      <c r="AI31" s="526"/>
      <c r="AJ31" s="527"/>
      <c r="AK31" s="526"/>
      <c r="AL31" s="526"/>
      <c r="AM31" s="527"/>
      <c r="AN31" s="526"/>
      <c r="AO31" s="526"/>
      <c r="AP31" s="527"/>
      <c r="AQ31" s="526"/>
      <c r="AR31" s="526"/>
      <c r="AS31" s="527"/>
      <c r="AT31" s="526"/>
      <c r="AU31" s="526"/>
      <c r="AV31" s="527"/>
      <c r="AW31" s="526"/>
      <c r="AX31" s="526"/>
      <c r="AY31" s="527"/>
      <c r="AZ31" s="526"/>
      <c r="BA31" s="526"/>
      <c r="BB31" s="527"/>
      <c r="BC31" s="526"/>
      <c r="BD31" s="526"/>
      <c r="BE31" s="527"/>
      <c r="BF31" s="526"/>
      <c r="BG31" s="526"/>
      <c r="BH31" s="527"/>
      <c r="BI31" s="525"/>
      <c r="BJ31" s="526"/>
      <c r="BK31" s="526"/>
      <c r="BL31" s="526"/>
      <c r="BM31" s="526"/>
      <c r="BN31" s="527"/>
      <c r="BO31" s="526"/>
      <c r="BP31" s="526"/>
      <c r="BQ31" s="527"/>
      <c r="BR31" s="526"/>
      <c r="BS31" s="526"/>
      <c r="BT31" s="527"/>
      <c r="BU31" s="526"/>
      <c r="BV31" s="526"/>
      <c r="BW31" s="527"/>
      <c r="BX31" s="526"/>
      <c r="BY31" s="526"/>
      <c r="BZ31" s="527"/>
      <c r="CA31" s="526"/>
      <c r="CB31" s="526"/>
      <c r="CC31" s="527"/>
      <c r="CD31" s="526"/>
      <c r="CE31" s="526"/>
      <c r="CF31" s="527"/>
      <c r="CG31" s="526"/>
      <c r="CH31" s="526"/>
      <c r="CI31" s="527"/>
      <c r="CJ31" s="526"/>
      <c r="CK31" s="526"/>
      <c r="CL31" s="527"/>
      <c r="CM31" s="526"/>
      <c r="CN31" s="526"/>
      <c r="CO31" s="527"/>
      <c r="CP31" s="526"/>
      <c r="CQ31" s="526"/>
      <c r="CR31" s="527"/>
      <c r="CS31" s="526"/>
      <c r="CT31" s="526"/>
      <c r="CU31" s="527"/>
      <c r="CV31" s="526"/>
      <c r="CW31" s="526"/>
      <c r="CX31" s="527"/>
      <c r="CY31" s="526"/>
      <c r="CZ31" s="526"/>
      <c r="DA31" s="527"/>
      <c r="DB31" s="526"/>
      <c r="DC31" s="526"/>
      <c r="DD31" s="527"/>
      <c r="DE31" s="526"/>
      <c r="DF31" s="526"/>
      <c r="DG31" s="527"/>
      <c r="DH31" s="526"/>
      <c r="DI31" s="526"/>
      <c r="DJ31" s="527"/>
      <c r="DK31" s="526"/>
      <c r="DL31" s="526"/>
      <c r="DM31" s="527"/>
    </row>
    <row r="32" spans="1:117" ht="15" thickBot="1" x14ac:dyDescent="0.35">
      <c r="A32" s="1124"/>
      <c r="B32" s="1120"/>
      <c r="C32" s="1120"/>
      <c r="D32" s="1120"/>
      <c r="E32" s="1121"/>
      <c r="F32" s="293"/>
      <c r="G32" s="294"/>
      <c r="H32" s="529">
        <f t="shared" si="0"/>
        <v>0</v>
      </c>
      <c r="I32" s="294"/>
      <c r="J32" s="529">
        <f t="shared" si="1"/>
        <v>0</v>
      </c>
      <c r="K32" s="530">
        <f t="shared" si="2"/>
        <v>0</v>
      </c>
      <c r="L32" s="295"/>
      <c r="M32" s="529">
        <f t="shared" si="3"/>
        <v>0</v>
      </c>
      <c r="N32" s="1142">
        <f t="shared" si="9"/>
        <v>1</v>
      </c>
      <c r="O32" s="531">
        <f t="shared" si="4"/>
        <v>0</v>
      </c>
      <c r="P32" s="589"/>
      <c r="Q32" s="529">
        <f t="shared" si="5"/>
        <v>0</v>
      </c>
      <c r="R32" s="1149">
        <f t="shared" si="10"/>
        <v>1</v>
      </c>
      <c r="S32" s="530">
        <f t="shared" si="6"/>
        <v>0</v>
      </c>
      <c r="T32" s="1146" t="e">
        <f t="shared" si="11"/>
        <v>#DIV/0!</v>
      </c>
      <c r="U32" s="529">
        <f t="shared" si="12"/>
        <v>0</v>
      </c>
      <c r="V32" s="1142" t="e">
        <f t="shared" si="13"/>
        <v>#DIV/0!</v>
      </c>
      <c r="W32" s="1152"/>
      <c r="X32" s="592"/>
      <c r="Y32" s="525"/>
      <c r="Z32" s="525"/>
      <c r="AA32" s="527"/>
      <c r="AB32" s="526"/>
      <c r="AC32" s="526"/>
      <c r="AD32" s="527"/>
      <c r="AE32" s="526"/>
      <c r="AF32" s="526"/>
      <c r="AG32" s="527"/>
      <c r="AH32" s="526"/>
      <c r="AI32" s="526"/>
      <c r="AJ32" s="527"/>
      <c r="AK32" s="526"/>
      <c r="AL32" s="526"/>
      <c r="AM32" s="527"/>
      <c r="AN32" s="526"/>
      <c r="AO32" s="526"/>
      <c r="AP32" s="527"/>
      <c r="AQ32" s="526"/>
      <c r="AR32" s="526"/>
      <c r="AS32" s="527"/>
      <c r="AT32" s="526"/>
      <c r="AU32" s="526"/>
      <c r="AV32" s="527"/>
      <c r="AW32" s="526"/>
      <c r="AX32" s="526"/>
      <c r="AY32" s="527"/>
      <c r="AZ32" s="526"/>
      <c r="BA32" s="526"/>
      <c r="BB32" s="527"/>
      <c r="BC32" s="526"/>
      <c r="BD32" s="526"/>
      <c r="BE32" s="527"/>
      <c r="BF32" s="526"/>
      <c r="BG32" s="526"/>
      <c r="BH32" s="527"/>
      <c r="BI32" s="525"/>
      <c r="BJ32" s="526"/>
      <c r="BK32" s="526"/>
      <c r="BL32" s="526"/>
      <c r="BM32" s="526"/>
      <c r="BN32" s="527"/>
      <c r="BO32" s="526"/>
      <c r="BP32" s="526"/>
      <c r="BQ32" s="527"/>
      <c r="BR32" s="526"/>
      <c r="BS32" s="526"/>
      <c r="BT32" s="527"/>
      <c r="BU32" s="526"/>
      <c r="BV32" s="526"/>
      <c r="BW32" s="527"/>
      <c r="BX32" s="526"/>
      <c r="BY32" s="526"/>
      <c r="BZ32" s="527"/>
      <c r="CA32" s="526"/>
      <c r="CB32" s="526"/>
      <c r="CC32" s="527"/>
      <c r="CD32" s="526"/>
      <c r="CE32" s="526"/>
      <c r="CF32" s="527"/>
      <c r="CG32" s="526"/>
      <c r="CH32" s="526"/>
      <c r="CI32" s="527"/>
      <c r="CJ32" s="526"/>
      <c r="CK32" s="526"/>
      <c r="CL32" s="527"/>
      <c r="CM32" s="526"/>
      <c r="CN32" s="526"/>
      <c r="CO32" s="527"/>
      <c r="CP32" s="526"/>
      <c r="CQ32" s="526"/>
      <c r="CR32" s="527"/>
      <c r="CS32" s="526"/>
      <c r="CT32" s="526"/>
      <c r="CU32" s="527"/>
      <c r="CV32" s="526"/>
      <c r="CW32" s="526"/>
      <c r="CX32" s="527"/>
      <c r="CY32" s="526"/>
      <c r="CZ32" s="526"/>
      <c r="DA32" s="527"/>
      <c r="DB32" s="526"/>
      <c r="DC32" s="526"/>
      <c r="DD32" s="527"/>
      <c r="DE32" s="526"/>
      <c r="DF32" s="526"/>
      <c r="DG32" s="527"/>
      <c r="DH32" s="526"/>
      <c r="DI32" s="526"/>
      <c r="DJ32" s="527"/>
      <c r="DK32" s="526"/>
      <c r="DL32" s="526"/>
      <c r="DM32" s="527"/>
    </row>
    <row r="33" spans="1:117" ht="15" thickTop="1" x14ac:dyDescent="0.3">
      <c r="A33" s="532"/>
      <c r="B33" s="533"/>
      <c r="C33" s="533"/>
      <c r="D33" s="533"/>
      <c r="E33" s="1110"/>
      <c r="F33" s="534"/>
      <c r="G33" s="535"/>
      <c r="H33" s="535"/>
      <c r="I33" s="535"/>
      <c r="J33" s="535"/>
      <c r="K33" s="536"/>
      <c r="L33" s="537"/>
      <c r="M33" s="535"/>
      <c r="N33" s="538"/>
      <c r="O33" s="539"/>
      <c r="P33" s="540"/>
      <c r="Q33" s="535"/>
      <c r="R33" s="541"/>
      <c r="S33" s="536"/>
      <c r="T33" s="542"/>
      <c r="U33" s="535"/>
      <c r="V33" s="538"/>
      <c r="W33" s="543"/>
      <c r="X33" s="544"/>
      <c r="Y33" s="525"/>
      <c r="Z33" s="525"/>
      <c r="AA33" s="527"/>
      <c r="AB33" s="526"/>
      <c r="AC33" s="526"/>
      <c r="AD33" s="527"/>
      <c r="AE33" s="526"/>
      <c r="AF33" s="526"/>
      <c r="AG33" s="527"/>
      <c r="AH33" s="526"/>
      <c r="AI33" s="526"/>
      <c r="AJ33" s="527"/>
      <c r="AK33" s="526"/>
      <c r="AL33" s="526"/>
      <c r="AM33" s="527"/>
      <c r="AN33" s="526"/>
      <c r="AO33" s="526"/>
      <c r="AP33" s="527"/>
      <c r="AQ33" s="526"/>
      <c r="AR33" s="526"/>
      <c r="AS33" s="527"/>
      <c r="AT33" s="526"/>
      <c r="AU33" s="526"/>
      <c r="AV33" s="527"/>
      <c r="AW33" s="526"/>
      <c r="AX33" s="526"/>
      <c r="AY33" s="527"/>
      <c r="AZ33" s="526"/>
      <c r="BA33" s="526"/>
      <c r="BB33" s="527"/>
      <c r="BC33" s="526"/>
      <c r="BD33" s="526"/>
      <c r="BE33" s="527"/>
      <c r="BF33" s="526"/>
      <c r="BG33" s="526"/>
      <c r="BH33" s="527"/>
      <c r="BI33" s="525"/>
      <c r="BJ33" s="526"/>
      <c r="BK33" s="526"/>
      <c r="BL33" s="526"/>
      <c r="BM33" s="526"/>
      <c r="BN33" s="527"/>
      <c r="BO33" s="526"/>
      <c r="BP33" s="526"/>
      <c r="BQ33" s="527"/>
      <c r="BR33" s="526"/>
      <c r="BS33" s="526"/>
      <c r="BT33" s="527"/>
      <c r="BU33" s="526"/>
      <c r="BV33" s="526"/>
      <c r="BW33" s="527"/>
      <c r="BX33" s="526"/>
      <c r="BY33" s="526"/>
      <c r="BZ33" s="527"/>
      <c r="CA33" s="526"/>
      <c r="CB33" s="526"/>
      <c r="CC33" s="527"/>
      <c r="CD33" s="526"/>
      <c r="CE33" s="526"/>
      <c r="CF33" s="527"/>
      <c r="CG33" s="526"/>
      <c r="CH33" s="526"/>
      <c r="CI33" s="527"/>
      <c r="CJ33" s="526"/>
      <c r="CK33" s="526"/>
      <c r="CL33" s="527"/>
      <c r="CM33" s="526"/>
      <c r="CN33" s="526"/>
      <c r="CO33" s="527"/>
      <c r="CP33" s="526"/>
      <c r="CQ33" s="526"/>
      <c r="CR33" s="527"/>
      <c r="CS33" s="526"/>
      <c r="CT33" s="526"/>
      <c r="CU33" s="527"/>
      <c r="CV33" s="526"/>
      <c r="CW33" s="526"/>
      <c r="CX33" s="527"/>
      <c r="CY33" s="526"/>
      <c r="CZ33" s="526"/>
      <c r="DA33" s="527"/>
      <c r="DB33" s="526"/>
      <c r="DC33" s="526"/>
      <c r="DD33" s="527"/>
      <c r="DE33" s="526"/>
      <c r="DF33" s="526"/>
      <c r="DG33" s="527"/>
      <c r="DH33" s="526"/>
      <c r="DI33" s="526"/>
      <c r="DJ33" s="527"/>
      <c r="DK33" s="526"/>
      <c r="DL33" s="526"/>
      <c r="DM33" s="527"/>
    </row>
    <row r="34" spans="1:117" x14ac:dyDescent="0.3">
      <c r="A34" s="545"/>
      <c r="B34" s="546"/>
      <c r="C34" s="546"/>
      <c r="D34" s="546"/>
      <c r="E34" s="547"/>
      <c r="F34" s="548"/>
      <c r="G34" s="549"/>
      <c r="H34" s="549"/>
      <c r="I34" s="549"/>
      <c r="J34" s="549"/>
      <c r="K34" s="550"/>
      <c r="L34" s="551"/>
      <c r="M34" s="549"/>
      <c r="N34" s="552"/>
      <c r="O34" s="553"/>
      <c r="P34" s="554"/>
      <c r="Q34" s="549"/>
      <c r="R34" s="555"/>
      <c r="S34" s="550"/>
      <c r="T34" s="556"/>
      <c r="U34" s="549"/>
      <c r="V34" s="552"/>
      <c r="W34" s="557"/>
      <c r="X34" s="544"/>
      <c r="Y34" s="525"/>
      <c r="Z34" s="525"/>
      <c r="AA34" s="527"/>
      <c r="AB34" s="526"/>
      <c r="AC34" s="526"/>
      <c r="AD34" s="527"/>
      <c r="AE34" s="526"/>
      <c r="AF34" s="526"/>
      <c r="AG34" s="527"/>
      <c r="AH34" s="526"/>
      <c r="AI34" s="526"/>
      <c r="AJ34" s="527"/>
      <c r="AK34" s="526"/>
      <c r="AL34" s="526"/>
      <c r="AM34" s="527"/>
      <c r="AN34" s="526"/>
      <c r="AO34" s="526"/>
      <c r="AP34" s="527"/>
      <c r="AQ34" s="526"/>
      <c r="AR34" s="526"/>
      <c r="AS34" s="527"/>
      <c r="AT34" s="526"/>
      <c r="AU34" s="526"/>
      <c r="AV34" s="527"/>
      <c r="AW34" s="526"/>
      <c r="AX34" s="526"/>
      <c r="AY34" s="527"/>
      <c r="AZ34" s="526"/>
      <c r="BA34" s="526"/>
      <c r="BB34" s="527"/>
      <c r="BC34" s="526"/>
      <c r="BD34" s="526"/>
      <c r="BE34" s="527"/>
      <c r="BF34" s="526"/>
      <c r="BG34" s="526"/>
      <c r="BH34" s="527"/>
      <c r="BI34" s="525"/>
      <c r="BJ34" s="526"/>
      <c r="BK34" s="526"/>
      <c r="BL34" s="526"/>
      <c r="BM34" s="526"/>
      <c r="BN34" s="527"/>
      <c r="BO34" s="526"/>
      <c r="BP34" s="526"/>
      <c r="BQ34" s="527"/>
      <c r="BR34" s="526"/>
      <c r="BS34" s="526"/>
      <c r="BT34" s="527"/>
      <c r="BU34" s="526"/>
      <c r="BV34" s="526"/>
      <c r="BW34" s="527"/>
      <c r="BX34" s="526"/>
      <c r="BY34" s="526"/>
      <c r="BZ34" s="527"/>
      <c r="CA34" s="526"/>
      <c r="CB34" s="526"/>
      <c r="CC34" s="527"/>
      <c r="CD34" s="526"/>
      <c r="CE34" s="526"/>
      <c r="CF34" s="527"/>
      <c r="CG34" s="526"/>
      <c r="CH34" s="526"/>
      <c r="CI34" s="527"/>
      <c r="CJ34" s="526"/>
      <c r="CK34" s="526"/>
      <c r="CL34" s="527"/>
      <c r="CM34" s="526"/>
      <c r="CN34" s="526"/>
      <c r="CO34" s="527"/>
      <c r="CP34" s="526"/>
      <c r="CQ34" s="526"/>
      <c r="CR34" s="527"/>
      <c r="CS34" s="526"/>
      <c r="CT34" s="526"/>
      <c r="CU34" s="527"/>
      <c r="CV34" s="526"/>
      <c r="CW34" s="526"/>
      <c r="CX34" s="527"/>
      <c r="CY34" s="526"/>
      <c r="CZ34" s="526"/>
      <c r="DA34" s="527"/>
      <c r="DB34" s="526"/>
      <c r="DC34" s="526"/>
      <c r="DD34" s="527"/>
      <c r="DE34" s="526"/>
      <c r="DF34" s="526"/>
      <c r="DG34" s="527"/>
      <c r="DH34" s="526"/>
      <c r="DI34" s="526"/>
      <c r="DJ34" s="527"/>
      <c r="DK34" s="526"/>
      <c r="DL34" s="526"/>
      <c r="DM34" s="527"/>
    </row>
    <row r="35" spans="1:117" x14ac:dyDescent="0.3">
      <c r="A35" s="545"/>
      <c r="B35" s="546"/>
      <c r="C35" s="546"/>
      <c r="D35" s="546"/>
      <c r="E35" s="547"/>
      <c r="F35" s="548"/>
      <c r="G35" s="549"/>
      <c r="H35" s="549"/>
      <c r="I35" s="549"/>
      <c r="J35" s="549"/>
      <c r="K35" s="550"/>
      <c r="L35" s="551"/>
      <c r="M35" s="549"/>
      <c r="N35" s="552"/>
      <c r="O35" s="553"/>
      <c r="P35" s="554"/>
      <c r="Q35" s="549"/>
      <c r="R35" s="555"/>
      <c r="S35" s="550"/>
      <c r="T35" s="556"/>
      <c r="U35" s="549"/>
      <c r="V35" s="552"/>
      <c r="W35" s="557"/>
      <c r="X35" s="544"/>
      <c r="Y35" s="525"/>
      <c r="Z35" s="525"/>
      <c r="AA35" s="527"/>
      <c r="AB35" s="526"/>
      <c r="AC35" s="526"/>
      <c r="AD35" s="527"/>
      <c r="AE35" s="526"/>
      <c r="AF35" s="526"/>
      <c r="AG35" s="527"/>
      <c r="AH35" s="526"/>
      <c r="AI35" s="526"/>
      <c r="AJ35" s="527"/>
      <c r="AK35" s="526"/>
      <c r="AL35" s="526"/>
      <c r="AM35" s="527"/>
      <c r="AN35" s="526"/>
      <c r="AO35" s="526"/>
      <c r="AP35" s="527"/>
      <c r="AQ35" s="526"/>
      <c r="AR35" s="526"/>
      <c r="AS35" s="527"/>
      <c r="AT35" s="526"/>
      <c r="AU35" s="526"/>
      <c r="AV35" s="527"/>
      <c r="AW35" s="526"/>
      <c r="AX35" s="526"/>
      <c r="AY35" s="527"/>
      <c r="AZ35" s="526"/>
      <c r="BA35" s="526"/>
      <c r="BB35" s="527"/>
      <c r="BC35" s="526"/>
      <c r="BD35" s="526"/>
      <c r="BE35" s="527"/>
      <c r="BF35" s="526"/>
      <c r="BG35" s="526"/>
      <c r="BH35" s="527"/>
      <c r="BI35" s="525"/>
      <c r="BJ35" s="526"/>
      <c r="BK35" s="526"/>
      <c r="BL35" s="526"/>
      <c r="BM35" s="526"/>
      <c r="BN35" s="527"/>
      <c r="BO35" s="526"/>
      <c r="BP35" s="526"/>
      <c r="BQ35" s="527"/>
      <c r="BR35" s="526"/>
      <c r="BS35" s="526"/>
      <c r="BT35" s="527"/>
      <c r="BU35" s="526"/>
      <c r="BV35" s="526"/>
      <c r="BW35" s="527"/>
      <c r="BX35" s="526"/>
      <c r="BY35" s="526"/>
      <c r="BZ35" s="527"/>
      <c r="CA35" s="526"/>
      <c r="CB35" s="526"/>
      <c r="CC35" s="527"/>
      <c r="CD35" s="526"/>
      <c r="CE35" s="526"/>
      <c r="CF35" s="527"/>
      <c r="CG35" s="526"/>
      <c r="CH35" s="526"/>
      <c r="CI35" s="527"/>
      <c r="CJ35" s="526"/>
      <c r="CK35" s="526"/>
      <c r="CL35" s="527"/>
      <c r="CM35" s="526"/>
      <c r="CN35" s="526"/>
      <c r="CO35" s="527"/>
      <c r="CP35" s="526"/>
      <c r="CQ35" s="526"/>
      <c r="CR35" s="527"/>
      <c r="CS35" s="526"/>
      <c r="CT35" s="526"/>
      <c r="CU35" s="527"/>
      <c r="CV35" s="526"/>
      <c r="CW35" s="526"/>
      <c r="CX35" s="527"/>
      <c r="CY35" s="526"/>
      <c r="CZ35" s="526"/>
      <c r="DA35" s="527"/>
      <c r="DB35" s="526"/>
      <c r="DC35" s="526"/>
      <c r="DD35" s="527"/>
      <c r="DE35" s="526"/>
      <c r="DF35" s="526"/>
      <c r="DG35" s="527"/>
      <c r="DH35" s="526"/>
      <c r="DI35" s="526"/>
      <c r="DJ35" s="527"/>
      <c r="DK35" s="526"/>
      <c r="DL35" s="526"/>
      <c r="DM35" s="527"/>
    </row>
    <row r="36" spans="1:117" x14ac:dyDescent="0.3">
      <c r="A36" s="545"/>
      <c r="B36" s="546"/>
      <c r="C36" s="546"/>
      <c r="D36" s="546"/>
      <c r="E36" s="547"/>
      <c r="F36" s="548"/>
      <c r="G36" s="549"/>
      <c r="H36" s="549"/>
      <c r="I36" s="549"/>
      <c r="J36" s="549"/>
      <c r="K36" s="550"/>
      <c r="L36" s="551"/>
      <c r="M36" s="549"/>
      <c r="N36" s="552"/>
      <c r="O36" s="553"/>
      <c r="P36" s="554"/>
      <c r="Q36" s="549"/>
      <c r="R36" s="555"/>
      <c r="S36" s="550"/>
      <c r="T36" s="556"/>
      <c r="U36" s="549"/>
      <c r="V36" s="552"/>
      <c r="W36" s="557"/>
      <c r="X36" s="544"/>
      <c r="Y36" s="525"/>
      <c r="Z36" s="525"/>
      <c r="AA36" s="527"/>
      <c r="AB36" s="526"/>
      <c r="AC36" s="526"/>
      <c r="AD36" s="527"/>
      <c r="AE36" s="526"/>
      <c r="AF36" s="526"/>
      <c r="AG36" s="527"/>
      <c r="AH36" s="526"/>
      <c r="AI36" s="526"/>
      <c r="AJ36" s="527"/>
      <c r="AK36" s="526"/>
      <c r="AL36" s="526"/>
      <c r="AM36" s="527"/>
      <c r="AN36" s="526"/>
      <c r="AO36" s="526"/>
      <c r="AP36" s="527"/>
      <c r="AQ36" s="526"/>
      <c r="AR36" s="526"/>
      <c r="AS36" s="527"/>
      <c r="AT36" s="526"/>
      <c r="AU36" s="526"/>
      <c r="AV36" s="527"/>
      <c r="AW36" s="526"/>
      <c r="AX36" s="526"/>
      <c r="AY36" s="527"/>
      <c r="AZ36" s="526"/>
      <c r="BA36" s="526"/>
      <c r="BB36" s="527"/>
      <c r="BC36" s="526"/>
      <c r="BD36" s="526"/>
      <c r="BE36" s="527"/>
      <c r="BF36" s="526"/>
      <c r="BG36" s="526"/>
      <c r="BH36" s="527"/>
      <c r="BI36" s="525"/>
      <c r="BJ36" s="526"/>
      <c r="BK36" s="526"/>
      <c r="BL36" s="526"/>
      <c r="BM36" s="526"/>
      <c r="BN36" s="527"/>
      <c r="BO36" s="526"/>
      <c r="BP36" s="526"/>
      <c r="BQ36" s="527"/>
      <c r="BR36" s="526"/>
      <c r="BS36" s="526"/>
      <c r="BT36" s="527"/>
      <c r="BU36" s="526"/>
      <c r="BV36" s="526"/>
      <c r="BW36" s="527"/>
      <c r="BX36" s="526"/>
      <c r="BY36" s="526"/>
      <c r="BZ36" s="527"/>
      <c r="CA36" s="526"/>
      <c r="CB36" s="526"/>
      <c r="CC36" s="527"/>
      <c r="CD36" s="526"/>
      <c r="CE36" s="526"/>
      <c r="CF36" s="527"/>
      <c r="CG36" s="526"/>
      <c r="CH36" s="526"/>
      <c r="CI36" s="527"/>
      <c r="CJ36" s="526"/>
      <c r="CK36" s="526"/>
      <c r="CL36" s="527"/>
      <c r="CM36" s="526"/>
      <c r="CN36" s="526"/>
      <c r="CO36" s="527"/>
      <c r="CP36" s="526"/>
      <c r="CQ36" s="526"/>
      <c r="CR36" s="527"/>
      <c r="CS36" s="526"/>
      <c r="CT36" s="526"/>
      <c r="CU36" s="527"/>
      <c r="CV36" s="526"/>
      <c r="CW36" s="526"/>
      <c r="CX36" s="527"/>
      <c r="CY36" s="526"/>
      <c r="CZ36" s="526"/>
      <c r="DA36" s="527"/>
      <c r="DB36" s="526"/>
      <c r="DC36" s="526"/>
      <c r="DD36" s="527"/>
      <c r="DE36" s="526"/>
      <c r="DF36" s="526"/>
      <c r="DG36" s="527"/>
      <c r="DH36" s="526"/>
      <c r="DI36" s="526"/>
      <c r="DJ36" s="527"/>
      <c r="DK36" s="526"/>
      <c r="DL36" s="526"/>
      <c r="DM36" s="527"/>
    </row>
    <row r="37" spans="1:117" x14ac:dyDescent="0.3">
      <c r="A37" s="545"/>
      <c r="B37" s="546"/>
      <c r="C37" s="546"/>
      <c r="D37" s="546"/>
      <c r="E37" s="547"/>
      <c r="F37" s="548"/>
      <c r="G37" s="549"/>
      <c r="H37" s="549"/>
      <c r="I37" s="549"/>
      <c r="J37" s="549"/>
      <c r="K37" s="550"/>
      <c r="L37" s="551"/>
      <c r="M37" s="549"/>
      <c r="N37" s="552"/>
      <c r="O37" s="553"/>
      <c r="P37" s="554"/>
      <c r="Q37" s="549"/>
      <c r="R37" s="555"/>
      <c r="S37" s="550"/>
      <c r="T37" s="556"/>
      <c r="U37" s="549"/>
      <c r="V37" s="552"/>
      <c r="W37" s="557"/>
      <c r="X37" s="544"/>
      <c r="Y37" s="525"/>
      <c r="Z37" s="525"/>
      <c r="AA37" s="527"/>
      <c r="AB37" s="526"/>
      <c r="AC37" s="526"/>
      <c r="AD37" s="527"/>
      <c r="AE37" s="526"/>
      <c r="AF37" s="526"/>
      <c r="AG37" s="527"/>
      <c r="AH37" s="526"/>
      <c r="AI37" s="526"/>
      <c r="AJ37" s="527"/>
      <c r="AK37" s="526"/>
      <c r="AL37" s="526"/>
      <c r="AM37" s="527"/>
      <c r="AN37" s="526"/>
      <c r="AO37" s="526"/>
      <c r="AP37" s="527"/>
      <c r="AQ37" s="526"/>
      <c r="AR37" s="526"/>
      <c r="AS37" s="527"/>
      <c r="AT37" s="526"/>
      <c r="AU37" s="526"/>
      <c r="AV37" s="527"/>
      <c r="AW37" s="526"/>
      <c r="AX37" s="526"/>
      <c r="AY37" s="527"/>
      <c r="AZ37" s="526"/>
      <c r="BA37" s="526"/>
      <c r="BB37" s="527"/>
      <c r="BC37" s="526"/>
      <c r="BD37" s="526"/>
      <c r="BE37" s="527"/>
      <c r="BF37" s="526"/>
      <c r="BG37" s="526"/>
      <c r="BH37" s="527"/>
      <c r="BI37" s="525"/>
      <c r="BJ37" s="526"/>
      <c r="BK37" s="526"/>
      <c r="BL37" s="526"/>
      <c r="BM37" s="526"/>
      <c r="BN37" s="527"/>
      <c r="BO37" s="526"/>
      <c r="BP37" s="526"/>
      <c r="BQ37" s="527"/>
      <c r="BR37" s="526"/>
      <c r="BS37" s="526"/>
      <c r="BT37" s="527"/>
      <c r="BU37" s="526"/>
      <c r="BV37" s="526"/>
      <c r="BW37" s="527"/>
      <c r="BX37" s="526"/>
      <c r="BY37" s="526"/>
      <c r="BZ37" s="527"/>
      <c r="CA37" s="526"/>
      <c r="CB37" s="526"/>
      <c r="CC37" s="527"/>
      <c r="CD37" s="526"/>
      <c r="CE37" s="526"/>
      <c r="CF37" s="527"/>
      <c r="CG37" s="526"/>
      <c r="CH37" s="526"/>
      <c r="CI37" s="527"/>
      <c r="CJ37" s="526"/>
      <c r="CK37" s="526"/>
      <c r="CL37" s="527"/>
      <c r="CM37" s="526"/>
      <c r="CN37" s="526"/>
      <c r="CO37" s="527"/>
      <c r="CP37" s="526"/>
      <c r="CQ37" s="526"/>
      <c r="CR37" s="527"/>
      <c r="CS37" s="526"/>
      <c r="CT37" s="526"/>
      <c r="CU37" s="527"/>
      <c r="CV37" s="526"/>
      <c r="CW37" s="526"/>
      <c r="CX37" s="527"/>
      <c r="CY37" s="526"/>
      <c r="CZ37" s="526"/>
      <c r="DA37" s="527"/>
      <c r="DB37" s="526"/>
      <c r="DC37" s="526"/>
      <c r="DD37" s="527"/>
      <c r="DE37" s="526"/>
      <c r="DF37" s="526"/>
      <c r="DG37" s="527"/>
      <c r="DH37" s="526"/>
      <c r="DI37" s="526"/>
      <c r="DJ37" s="527"/>
      <c r="DK37" s="526"/>
      <c r="DL37" s="526"/>
      <c r="DM37" s="527"/>
    </row>
    <row r="38" spans="1:117" x14ac:dyDescent="0.3">
      <c r="A38" s="545"/>
      <c r="B38" s="546"/>
      <c r="C38" s="546"/>
      <c r="D38" s="546"/>
      <c r="E38" s="547"/>
      <c r="F38" s="548"/>
      <c r="G38" s="549"/>
      <c r="H38" s="549"/>
      <c r="I38" s="549"/>
      <c r="J38" s="549"/>
      <c r="K38" s="550"/>
      <c r="L38" s="551"/>
      <c r="M38" s="549"/>
      <c r="N38" s="552"/>
      <c r="O38" s="553"/>
      <c r="P38" s="554"/>
      <c r="Q38" s="549"/>
      <c r="R38" s="555"/>
      <c r="S38" s="550"/>
      <c r="T38" s="556"/>
      <c r="U38" s="549"/>
      <c r="V38" s="552"/>
      <c r="W38" s="557"/>
      <c r="X38" s="544"/>
      <c r="Y38" s="525"/>
      <c r="Z38" s="525"/>
      <c r="AA38" s="527"/>
      <c r="AB38" s="526"/>
      <c r="AC38" s="526"/>
      <c r="AD38" s="527"/>
      <c r="AE38" s="526"/>
      <c r="AF38" s="526"/>
      <c r="AG38" s="527"/>
      <c r="AH38" s="526"/>
      <c r="AI38" s="526"/>
      <c r="AJ38" s="527"/>
      <c r="AK38" s="526"/>
      <c r="AL38" s="526"/>
      <c r="AM38" s="527"/>
      <c r="AN38" s="526"/>
      <c r="AO38" s="526"/>
      <c r="AP38" s="527"/>
      <c r="AQ38" s="526"/>
      <c r="AR38" s="526"/>
      <c r="AS38" s="527"/>
      <c r="AT38" s="526"/>
      <c r="AU38" s="526"/>
      <c r="AV38" s="527"/>
      <c r="AW38" s="526"/>
      <c r="AX38" s="526"/>
      <c r="AY38" s="527"/>
      <c r="AZ38" s="526"/>
      <c r="BA38" s="526"/>
      <c r="BB38" s="527"/>
      <c r="BC38" s="526"/>
      <c r="BD38" s="526"/>
      <c r="BE38" s="527"/>
      <c r="BF38" s="526"/>
      <c r="BG38" s="526"/>
      <c r="BH38" s="527"/>
      <c r="BI38" s="525"/>
      <c r="BJ38" s="526"/>
      <c r="BK38" s="526"/>
      <c r="BL38" s="526"/>
      <c r="BM38" s="526"/>
      <c r="BN38" s="527"/>
      <c r="BO38" s="526"/>
      <c r="BP38" s="526"/>
      <c r="BQ38" s="527"/>
      <c r="BR38" s="526"/>
      <c r="BS38" s="526"/>
      <c r="BT38" s="527"/>
      <c r="BU38" s="526"/>
      <c r="BV38" s="526"/>
      <c r="BW38" s="527"/>
      <c r="BX38" s="526"/>
      <c r="BY38" s="526"/>
      <c r="BZ38" s="527"/>
      <c r="CA38" s="526"/>
      <c r="CB38" s="526"/>
      <c r="CC38" s="527"/>
      <c r="CD38" s="526"/>
      <c r="CE38" s="526"/>
      <c r="CF38" s="527"/>
      <c r="CG38" s="526"/>
      <c r="CH38" s="526"/>
      <c r="CI38" s="527"/>
      <c r="CJ38" s="526"/>
      <c r="CK38" s="526"/>
      <c r="CL38" s="527"/>
      <c r="CM38" s="526"/>
      <c r="CN38" s="526"/>
      <c r="CO38" s="527"/>
      <c r="CP38" s="526"/>
      <c r="CQ38" s="526"/>
      <c r="CR38" s="527"/>
      <c r="CS38" s="526"/>
      <c r="CT38" s="526"/>
      <c r="CU38" s="527"/>
      <c r="CV38" s="526"/>
      <c r="CW38" s="526"/>
      <c r="CX38" s="527"/>
      <c r="CY38" s="526"/>
      <c r="CZ38" s="526"/>
      <c r="DA38" s="527"/>
      <c r="DB38" s="526"/>
      <c r="DC38" s="526"/>
      <c r="DD38" s="527"/>
      <c r="DE38" s="526"/>
      <c r="DF38" s="526"/>
      <c r="DG38" s="527"/>
      <c r="DH38" s="526"/>
      <c r="DI38" s="526"/>
      <c r="DJ38" s="527"/>
      <c r="DK38" s="526"/>
      <c r="DL38" s="526"/>
      <c r="DM38" s="527"/>
    </row>
    <row r="39" spans="1:117" x14ac:dyDescent="0.3">
      <c r="A39" s="545"/>
      <c r="B39" s="546"/>
      <c r="C39" s="546"/>
      <c r="D39" s="546"/>
      <c r="E39" s="547"/>
      <c r="F39" s="548"/>
      <c r="G39" s="549"/>
      <c r="H39" s="549"/>
      <c r="I39" s="549"/>
      <c r="J39" s="549"/>
      <c r="K39" s="550"/>
      <c r="L39" s="551"/>
      <c r="M39" s="549"/>
      <c r="N39" s="552"/>
      <c r="O39" s="553"/>
      <c r="P39" s="554"/>
      <c r="Q39" s="549"/>
      <c r="R39" s="555"/>
      <c r="S39" s="550"/>
      <c r="T39" s="556"/>
      <c r="U39" s="549"/>
      <c r="V39" s="552"/>
      <c r="W39" s="557"/>
      <c r="X39" s="544"/>
      <c r="Y39" s="525"/>
      <c r="Z39" s="525"/>
      <c r="AA39" s="527"/>
      <c r="AB39" s="526"/>
      <c r="AC39" s="526"/>
      <c r="AD39" s="527"/>
      <c r="AE39" s="526"/>
      <c r="AF39" s="526"/>
      <c r="AG39" s="527"/>
      <c r="AH39" s="526"/>
      <c r="AI39" s="526"/>
      <c r="AJ39" s="527"/>
      <c r="AK39" s="526"/>
      <c r="AL39" s="526"/>
      <c r="AM39" s="527"/>
      <c r="AN39" s="526"/>
      <c r="AO39" s="526"/>
      <c r="AP39" s="527"/>
      <c r="AQ39" s="526"/>
      <c r="AR39" s="526"/>
      <c r="AS39" s="527"/>
      <c r="AT39" s="526"/>
      <c r="AU39" s="526"/>
      <c r="AV39" s="527"/>
      <c r="AW39" s="526"/>
      <c r="AX39" s="526"/>
      <c r="AY39" s="527"/>
      <c r="AZ39" s="526"/>
      <c r="BA39" s="526"/>
      <c r="BB39" s="527"/>
      <c r="BC39" s="526"/>
      <c r="BD39" s="526"/>
      <c r="BE39" s="527"/>
      <c r="BF39" s="526"/>
      <c r="BG39" s="526"/>
      <c r="BH39" s="527"/>
      <c r="BI39" s="525"/>
      <c r="BJ39" s="526"/>
      <c r="BK39" s="526"/>
      <c r="BL39" s="526"/>
      <c r="BM39" s="526"/>
      <c r="BN39" s="527"/>
      <c r="BO39" s="526"/>
      <c r="BP39" s="526"/>
      <c r="BQ39" s="527"/>
      <c r="BR39" s="526"/>
      <c r="BS39" s="526"/>
      <c r="BT39" s="527"/>
      <c r="BU39" s="526"/>
      <c r="BV39" s="526"/>
      <c r="BW39" s="527"/>
      <c r="BX39" s="526"/>
      <c r="BY39" s="526"/>
      <c r="BZ39" s="527"/>
      <c r="CA39" s="526"/>
      <c r="CB39" s="526"/>
      <c r="CC39" s="527"/>
      <c r="CD39" s="526"/>
      <c r="CE39" s="526"/>
      <c r="CF39" s="527"/>
      <c r="CG39" s="526"/>
      <c r="CH39" s="526"/>
      <c r="CI39" s="527"/>
      <c r="CJ39" s="526"/>
      <c r="CK39" s="526"/>
      <c r="CL39" s="527"/>
      <c r="CM39" s="526"/>
      <c r="CN39" s="526"/>
      <c r="CO39" s="527"/>
      <c r="CP39" s="526"/>
      <c r="CQ39" s="526"/>
      <c r="CR39" s="527"/>
      <c r="CS39" s="526"/>
      <c r="CT39" s="526"/>
      <c r="CU39" s="527"/>
      <c r="CV39" s="526"/>
      <c r="CW39" s="526"/>
      <c r="CX39" s="527"/>
      <c r="CY39" s="526"/>
      <c r="CZ39" s="526"/>
      <c r="DA39" s="527"/>
      <c r="DB39" s="526"/>
      <c r="DC39" s="526"/>
      <c r="DD39" s="527"/>
      <c r="DE39" s="526"/>
      <c r="DF39" s="526"/>
      <c r="DG39" s="527"/>
      <c r="DH39" s="526"/>
      <c r="DI39" s="526"/>
      <c r="DJ39" s="527"/>
      <c r="DK39" s="526"/>
      <c r="DL39" s="526"/>
      <c r="DM39" s="527"/>
    </row>
    <row r="40" spans="1:117" x14ac:dyDescent="0.3">
      <c r="A40" s="545"/>
      <c r="B40" s="546"/>
      <c r="C40" s="546"/>
      <c r="D40" s="546"/>
      <c r="E40" s="547"/>
      <c r="F40" s="548"/>
      <c r="G40" s="549"/>
      <c r="H40" s="549"/>
      <c r="I40" s="549"/>
      <c r="J40" s="549"/>
      <c r="K40" s="550"/>
      <c r="L40" s="551"/>
      <c r="M40" s="549"/>
      <c r="N40" s="552"/>
      <c r="O40" s="553"/>
      <c r="P40" s="554"/>
      <c r="Q40" s="549"/>
      <c r="R40" s="555"/>
      <c r="S40" s="550"/>
      <c r="T40" s="556"/>
      <c r="U40" s="549"/>
      <c r="V40" s="552"/>
      <c r="W40" s="557"/>
      <c r="X40" s="544"/>
      <c r="Y40" s="525"/>
      <c r="Z40" s="525"/>
      <c r="AA40" s="527"/>
      <c r="AB40" s="526"/>
      <c r="AC40" s="526"/>
      <c r="AD40" s="527"/>
      <c r="AE40" s="526"/>
      <c r="AF40" s="526"/>
      <c r="AG40" s="527"/>
      <c r="AH40" s="526"/>
      <c r="AI40" s="526"/>
      <c r="AJ40" s="527"/>
      <c r="AK40" s="526"/>
      <c r="AL40" s="526"/>
      <c r="AM40" s="527"/>
      <c r="AN40" s="526"/>
      <c r="AO40" s="526"/>
      <c r="AP40" s="527"/>
      <c r="AQ40" s="526"/>
      <c r="AR40" s="526"/>
      <c r="AS40" s="527"/>
      <c r="AT40" s="526"/>
      <c r="AU40" s="526"/>
      <c r="AV40" s="527"/>
      <c r="AW40" s="526"/>
      <c r="AX40" s="526"/>
      <c r="AY40" s="527"/>
      <c r="AZ40" s="526"/>
      <c r="BA40" s="526"/>
      <c r="BB40" s="527"/>
      <c r="BC40" s="526"/>
      <c r="BD40" s="526"/>
      <c r="BE40" s="527"/>
      <c r="BF40" s="526"/>
      <c r="BG40" s="526"/>
      <c r="BH40" s="527"/>
      <c r="BI40" s="525"/>
      <c r="BJ40" s="526"/>
      <c r="BK40" s="526"/>
      <c r="BL40" s="526"/>
      <c r="BM40" s="526"/>
      <c r="BN40" s="527"/>
      <c r="BO40" s="526"/>
      <c r="BP40" s="526"/>
      <c r="BQ40" s="527"/>
      <c r="BR40" s="526"/>
      <c r="BS40" s="526"/>
      <c r="BT40" s="527"/>
      <c r="BU40" s="526"/>
      <c r="BV40" s="526"/>
      <c r="BW40" s="527"/>
      <c r="BX40" s="526"/>
      <c r="BY40" s="526"/>
      <c r="BZ40" s="527"/>
      <c r="CA40" s="526"/>
      <c r="CB40" s="526"/>
      <c r="CC40" s="527"/>
      <c r="CD40" s="526"/>
      <c r="CE40" s="526"/>
      <c r="CF40" s="527"/>
      <c r="CG40" s="526"/>
      <c r="CH40" s="526"/>
      <c r="CI40" s="527"/>
      <c r="CJ40" s="526"/>
      <c r="CK40" s="526"/>
      <c r="CL40" s="527"/>
      <c r="CM40" s="526"/>
      <c r="CN40" s="526"/>
      <c r="CO40" s="527"/>
      <c r="CP40" s="526"/>
      <c r="CQ40" s="526"/>
      <c r="CR40" s="527"/>
      <c r="CS40" s="526"/>
      <c r="CT40" s="526"/>
      <c r="CU40" s="527"/>
      <c r="CV40" s="526"/>
      <c r="CW40" s="526"/>
      <c r="CX40" s="527"/>
      <c r="CY40" s="526"/>
      <c r="CZ40" s="526"/>
      <c r="DA40" s="527"/>
      <c r="DB40" s="526"/>
      <c r="DC40" s="526"/>
      <c r="DD40" s="527"/>
      <c r="DE40" s="526"/>
      <c r="DF40" s="526"/>
      <c r="DG40" s="527"/>
      <c r="DH40" s="526"/>
      <c r="DI40" s="526"/>
      <c r="DJ40" s="527"/>
      <c r="DK40" s="526"/>
      <c r="DL40" s="526"/>
      <c r="DM40" s="527"/>
    </row>
    <row r="41" spans="1:117" x14ac:dyDescent="0.3">
      <c r="A41" s="545"/>
      <c r="B41" s="546"/>
      <c r="C41" s="546"/>
      <c r="D41" s="546"/>
      <c r="E41" s="547"/>
      <c r="F41" s="548"/>
      <c r="G41" s="549"/>
      <c r="H41" s="549"/>
      <c r="I41" s="549"/>
      <c r="J41" s="549"/>
      <c r="K41" s="550"/>
      <c r="L41" s="551"/>
      <c r="M41" s="549"/>
      <c r="N41" s="552"/>
      <c r="O41" s="553"/>
      <c r="P41" s="554"/>
      <c r="Q41" s="549"/>
      <c r="R41" s="555"/>
      <c r="S41" s="550"/>
      <c r="T41" s="556"/>
      <c r="U41" s="549"/>
      <c r="V41" s="552"/>
      <c r="W41" s="557"/>
      <c r="X41" s="544"/>
      <c r="Y41" s="525"/>
      <c r="Z41" s="525"/>
      <c r="AA41" s="527"/>
      <c r="AB41" s="526"/>
      <c r="AC41" s="526"/>
      <c r="AD41" s="527"/>
      <c r="AE41" s="526"/>
      <c r="AF41" s="526"/>
      <c r="AG41" s="527"/>
      <c r="AH41" s="526"/>
      <c r="AI41" s="526"/>
      <c r="AJ41" s="527"/>
      <c r="AK41" s="526"/>
      <c r="AL41" s="526"/>
      <c r="AM41" s="527"/>
      <c r="AN41" s="526"/>
      <c r="AO41" s="526"/>
      <c r="AP41" s="527"/>
      <c r="AQ41" s="526"/>
      <c r="AR41" s="526"/>
      <c r="AS41" s="527"/>
      <c r="AT41" s="526"/>
      <c r="AU41" s="526"/>
      <c r="AV41" s="527"/>
      <c r="AW41" s="526"/>
      <c r="AX41" s="526"/>
      <c r="AY41" s="527"/>
      <c r="AZ41" s="526"/>
      <c r="BA41" s="526"/>
      <c r="BB41" s="527"/>
      <c r="BC41" s="526"/>
      <c r="BD41" s="526"/>
      <c r="BE41" s="527"/>
      <c r="BF41" s="526"/>
      <c r="BG41" s="526"/>
      <c r="BH41" s="527"/>
      <c r="BI41" s="525"/>
      <c r="BJ41" s="526"/>
      <c r="BK41" s="526"/>
      <c r="BL41" s="526"/>
      <c r="BM41" s="526"/>
      <c r="BN41" s="527"/>
      <c r="BO41" s="526"/>
      <c r="BP41" s="526"/>
      <c r="BQ41" s="527"/>
      <c r="BR41" s="526"/>
      <c r="BS41" s="526"/>
      <c r="BT41" s="527"/>
      <c r="BU41" s="526"/>
      <c r="BV41" s="526"/>
      <c r="BW41" s="527"/>
      <c r="BX41" s="526"/>
      <c r="BY41" s="526"/>
      <c r="BZ41" s="527"/>
      <c r="CA41" s="526"/>
      <c r="CB41" s="526"/>
      <c r="CC41" s="527"/>
      <c r="CD41" s="526"/>
      <c r="CE41" s="526"/>
      <c r="CF41" s="527"/>
      <c r="CG41" s="526"/>
      <c r="CH41" s="526"/>
      <c r="CI41" s="527"/>
      <c r="CJ41" s="526"/>
      <c r="CK41" s="526"/>
      <c r="CL41" s="527"/>
      <c r="CM41" s="526"/>
      <c r="CN41" s="526"/>
      <c r="CO41" s="527"/>
      <c r="CP41" s="526"/>
      <c r="CQ41" s="526"/>
      <c r="CR41" s="527"/>
      <c r="CS41" s="526"/>
      <c r="CT41" s="526"/>
      <c r="CU41" s="527"/>
      <c r="CV41" s="526"/>
      <c r="CW41" s="526"/>
      <c r="CX41" s="527"/>
      <c r="CY41" s="526"/>
      <c r="CZ41" s="526"/>
      <c r="DA41" s="527"/>
      <c r="DB41" s="526"/>
      <c r="DC41" s="526"/>
      <c r="DD41" s="527"/>
      <c r="DE41" s="526"/>
      <c r="DF41" s="526"/>
      <c r="DG41" s="527"/>
      <c r="DH41" s="526"/>
      <c r="DI41" s="526"/>
      <c r="DJ41" s="527"/>
      <c r="DK41" s="526"/>
      <c r="DL41" s="526"/>
      <c r="DM41" s="527"/>
    </row>
    <row r="42" spans="1:117" x14ac:dyDescent="0.3">
      <c r="A42" s="545"/>
      <c r="B42" s="546"/>
      <c r="C42" s="546"/>
      <c r="D42" s="546"/>
      <c r="E42" s="547"/>
      <c r="F42" s="548"/>
      <c r="G42" s="549"/>
      <c r="H42" s="549"/>
      <c r="I42" s="549"/>
      <c r="J42" s="549"/>
      <c r="K42" s="550"/>
      <c r="L42" s="551"/>
      <c r="M42" s="549"/>
      <c r="N42" s="552"/>
      <c r="O42" s="553"/>
      <c r="P42" s="554"/>
      <c r="Q42" s="549"/>
      <c r="R42" s="555"/>
      <c r="S42" s="550"/>
      <c r="T42" s="556"/>
      <c r="U42" s="549"/>
      <c r="V42" s="552"/>
      <c r="W42" s="557"/>
      <c r="X42" s="544"/>
      <c r="Y42" s="525"/>
      <c r="Z42" s="525"/>
      <c r="AA42" s="527"/>
      <c r="AB42" s="526"/>
      <c r="AC42" s="526"/>
      <c r="AD42" s="527"/>
      <c r="AE42" s="526"/>
      <c r="AF42" s="526"/>
      <c r="AG42" s="527"/>
      <c r="AH42" s="526"/>
      <c r="AI42" s="526"/>
      <c r="AJ42" s="527"/>
      <c r="AK42" s="526"/>
      <c r="AL42" s="526"/>
      <c r="AM42" s="527"/>
      <c r="AN42" s="526"/>
      <c r="AO42" s="526"/>
      <c r="AP42" s="527"/>
      <c r="AQ42" s="526"/>
      <c r="AR42" s="526"/>
      <c r="AS42" s="527"/>
      <c r="AT42" s="526"/>
      <c r="AU42" s="526"/>
      <c r="AV42" s="527"/>
      <c r="AW42" s="526"/>
      <c r="AX42" s="526"/>
      <c r="AY42" s="527"/>
      <c r="AZ42" s="526"/>
      <c r="BA42" s="526"/>
      <c r="BB42" s="527"/>
      <c r="BC42" s="526"/>
      <c r="BD42" s="526"/>
      <c r="BE42" s="527"/>
      <c r="BF42" s="526"/>
      <c r="BG42" s="526"/>
      <c r="BH42" s="527"/>
      <c r="BI42" s="525"/>
      <c r="BJ42" s="526"/>
      <c r="BK42" s="526"/>
      <c r="BL42" s="526"/>
      <c r="BM42" s="526"/>
      <c r="BN42" s="527"/>
      <c r="BO42" s="526"/>
      <c r="BP42" s="526"/>
      <c r="BQ42" s="527"/>
      <c r="BR42" s="526"/>
      <c r="BS42" s="526"/>
      <c r="BT42" s="527"/>
      <c r="BU42" s="526"/>
      <c r="BV42" s="526"/>
      <c r="BW42" s="527"/>
      <c r="BX42" s="526"/>
      <c r="BY42" s="526"/>
      <c r="BZ42" s="527"/>
      <c r="CA42" s="526"/>
      <c r="CB42" s="526"/>
      <c r="CC42" s="527"/>
      <c r="CD42" s="526"/>
      <c r="CE42" s="526"/>
      <c r="CF42" s="527"/>
      <c r="CG42" s="526"/>
      <c r="CH42" s="526"/>
      <c r="CI42" s="527"/>
      <c r="CJ42" s="526"/>
      <c r="CK42" s="526"/>
      <c r="CL42" s="527"/>
      <c r="CM42" s="526"/>
      <c r="CN42" s="526"/>
      <c r="CO42" s="527"/>
      <c r="CP42" s="526"/>
      <c r="CQ42" s="526"/>
      <c r="CR42" s="527"/>
      <c r="CS42" s="526"/>
      <c r="CT42" s="526"/>
      <c r="CU42" s="527"/>
      <c r="CV42" s="526"/>
      <c r="CW42" s="526"/>
      <c r="CX42" s="527"/>
      <c r="CY42" s="526"/>
      <c r="CZ42" s="526"/>
      <c r="DA42" s="527"/>
      <c r="DB42" s="526"/>
      <c r="DC42" s="526"/>
      <c r="DD42" s="527"/>
      <c r="DE42" s="526"/>
      <c r="DF42" s="526"/>
      <c r="DG42" s="527"/>
      <c r="DH42" s="526"/>
      <c r="DI42" s="526"/>
      <c r="DJ42" s="527"/>
      <c r="DK42" s="526"/>
      <c r="DL42" s="526"/>
      <c r="DM42" s="527"/>
    </row>
    <row r="43" spans="1:117" x14ac:dyDescent="0.3">
      <c r="A43" s="545"/>
      <c r="B43" s="546"/>
      <c r="C43" s="546"/>
      <c r="D43" s="546"/>
      <c r="E43" s="547"/>
      <c r="F43" s="548"/>
      <c r="G43" s="549"/>
      <c r="H43" s="549"/>
      <c r="I43" s="549"/>
      <c r="J43" s="549"/>
      <c r="K43" s="550"/>
      <c r="L43" s="551"/>
      <c r="M43" s="549"/>
      <c r="N43" s="552"/>
      <c r="O43" s="553"/>
      <c r="P43" s="554"/>
      <c r="Q43" s="549"/>
      <c r="R43" s="555"/>
      <c r="S43" s="550"/>
      <c r="T43" s="556"/>
      <c r="U43" s="549"/>
      <c r="V43" s="552"/>
      <c r="W43" s="557"/>
      <c r="X43" s="544"/>
      <c r="Y43" s="525"/>
      <c r="Z43" s="525"/>
      <c r="AA43" s="527"/>
      <c r="AB43" s="526"/>
      <c r="AC43" s="526"/>
      <c r="AD43" s="527"/>
      <c r="AE43" s="526"/>
      <c r="AF43" s="526"/>
      <c r="AG43" s="527"/>
      <c r="AH43" s="526"/>
      <c r="AI43" s="526"/>
      <c r="AJ43" s="527"/>
      <c r="AK43" s="526"/>
      <c r="AL43" s="526"/>
      <c r="AM43" s="527"/>
      <c r="AN43" s="526"/>
      <c r="AO43" s="526"/>
      <c r="AP43" s="527"/>
      <c r="AQ43" s="526"/>
      <c r="AR43" s="526"/>
      <c r="AS43" s="527"/>
      <c r="AT43" s="526"/>
      <c r="AU43" s="526"/>
      <c r="AV43" s="527"/>
      <c r="AW43" s="526"/>
      <c r="AX43" s="526"/>
      <c r="AY43" s="527"/>
      <c r="AZ43" s="526"/>
      <c r="BA43" s="526"/>
      <c r="BB43" s="527"/>
      <c r="BC43" s="526"/>
      <c r="BD43" s="526"/>
      <c r="BE43" s="527"/>
      <c r="BF43" s="526"/>
      <c r="BG43" s="526"/>
      <c r="BH43" s="527"/>
      <c r="BI43" s="525"/>
      <c r="BJ43" s="526"/>
      <c r="BK43" s="526"/>
      <c r="BL43" s="526"/>
      <c r="BM43" s="526"/>
      <c r="BN43" s="527"/>
      <c r="BO43" s="526"/>
      <c r="BP43" s="526"/>
      <c r="BQ43" s="527"/>
      <c r="BR43" s="526"/>
      <c r="BS43" s="526"/>
      <c r="BT43" s="527"/>
      <c r="BU43" s="526"/>
      <c r="BV43" s="526"/>
      <c r="BW43" s="527"/>
      <c r="BX43" s="526"/>
      <c r="BY43" s="526"/>
      <c r="BZ43" s="527"/>
      <c r="CA43" s="526"/>
      <c r="CB43" s="526"/>
      <c r="CC43" s="527"/>
      <c r="CD43" s="526"/>
      <c r="CE43" s="526"/>
      <c r="CF43" s="527"/>
      <c r="CG43" s="526"/>
      <c r="CH43" s="526"/>
      <c r="CI43" s="527"/>
      <c r="CJ43" s="526"/>
      <c r="CK43" s="526"/>
      <c r="CL43" s="527"/>
      <c r="CM43" s="526"/>
      <c r="CN43" s="526"/>
      <c r="CO43" s="527"/>
      <c r="CP43" s="526"/>
      <c r="CQ43" s="526"/>
      <c r="CR43" s="527"/>
      <c r="CS43" s="526"/>
      <c r="CT43" s="526"/>
      <c r="CU43" s="527"/>
      <c r="CV43" s="526"/>
      <c r="CW43" s="526"/>
      <c r="CX43" s="527"/>
      <c r="CY43" s="526"/>
      <c r="CZ43" s="526"/>
      <c r="DA43" s="527"/>
      <c r="DB43" s="526"/>
      <c r="DC43" s="526"/>
      <c r="DD43" s="527"/>
      <c r="DE43" s="526"/>
      <c r="DF43" s="526"/>
      <c r="DG43" s="527"/>
      <c r="DH43" s="526"/>
      <c r="DI43" s="526"/>
      <c r="DJ43" s="527"/>
      <c r="DK43" s="526"/>
      <c r="DL43" s="526"/>
      <c r="DM43" s="527"/>
    </row>
    <row r="44" spans="1:117" x14ac:dyDescent="0.3">
      <c r="A44" s="545"/>
      <c r="B44" s="546"/>
      <c r="C44" s="546"/>
      <c r="D44" s="546"/>
      <c r="E44" s="547"/>
      <c r="F44" s="548"/>
      <c r="G44" s="549"/>
      <c r="H44" s="549"/>
      <c r="I44" s="549"/>
      <c r="J44" s="549"/>
      <c r="K44" s="550"/>
      <c r="L44" s="551"/>
      <c r="M44" s="549"/>
      <c r="N44" s="552"/>
      <c r="O44" s="553"/>
      <c r="P44" s="554"/>
      <c r="Q44" s="549"/>
      <c r="R44" s="555"/>
      <c r="S44" s="550"/>
      <c r="T44" s="556"/>
      <c r="U44" s="549"/>
      <c r="V44" s="552"/>
      <c r="W44" s="557"/>
      <c r="X44" s="544"/>
      <c r="Y44" s="525"/>
      <c r="Z44" s="525"/>
      <c r="AA44" s="527"/>
      <c r="AB44" s="526"/>
      <c r="AC44" s="526"/>
      <c r="AD44" s="527"/>
      <c r="AE44" s="526"/>
      <c r="AF44" s="526"/>
      <c r="AG44" s="527"/>
      <c r="AH44" s="526"/>
      <c r="AI44" s="526"/>
      <c r="AJ44" s="527"/>
      <c r="AK44" s="526"/>
      <c r="AL44" s="526"/>
      <c r="AM44" s="527"/>
      <c r="AN44" s="526"/>
      <c r="AO44" s="526"/>
      <c r="AP44" s="527"/>
      <c r="AQ44" s="526"/>
      <c r="AR44" s="526"/>
      <c r="AS44" s="527"/>
      <c r="AT44" s="526"/>
      <c r="AU44" s="526"/>
      <c r="AV44" s="527"/>
      <c r="AW44" s="526"/>
      <c r="AX44" s="526"/>
      <c r="AY44" s="527"/>
      <c r="AZ44" s="526"/>
      <c r="BA44" s="526"/>
      <c r="BB44" s="527"/>
      <c r="BC44" s="526"/>
      <c r="BD44" s="526"/>
      <c r="BE44" s="527"/>
      <c r="BF44" s="526"/>
      <c r="BG44" s="526"/>
      <c r="BH44" s="527"/>
      <c r="BI44" s="525"/>
      <c r="BJ44" s="526"/>
      <c r="BK44" s="526"/>
      <c r="BL44" s="526"/>
      <c r="BM44" s="526"/>
      <c r="BN44" s="527"/>
      <c r="BO44" s="526"/>
      <c r="BP44" s="526"/>
      <c r="BQ44" s="527"/>
      <c r="BR44" s="526"/>
      <c r="BS44" s="526"/>
      <c r="BT44" s="527"/>
      <c r="BU44" s="526"/>
      <c r="BV44" s="526"/>
      <c r="BW44" s="527"/>
      <c r="BX44" s="526"/>
      <c r="BY44" s="526"/>
      <c r="BZ44" s="527"/>
      <c r="CA44" s="526"/>
      <c r="CB44" s="526"/>
      <c r="CC44" s="527"/>
      <c r="CD44" s="526"/>
      <c r="CE44" s="526"/>
      <c r="CF44" s="527"/>
      <c r="CG44" s="526"/>
      <c r="CH44" s="526"/>
      <c r="CI44" s="527"/>
      <c r="CJ44" s="526"/>
      <c r="CK44" s="526"/>
      <c r="CL44" s="527"/>
      <c r="CM44" s="526"/>
      <c r="CN44" s="526"/>
      <c r="CO44" s="527"/>
      <c r="CP44" s="526"/>
      <c r="CQ44" s="526"/>
      <c r="CR44" s="527"/>
      <c r="CS44" s="526"/>
      <c r="CT44" s="526"/>
      <c r="CU44" s="527"/>
      <c r="CV44" s="526"/>
      <c r="CW44" s="526"/>
      <c r="CX44" s="527"/>
      <c r="CY44" s="526"/>
      <c r="CZ44" s="526"/>
      <c r="DA44" s="527"/>
      <c r="DB44" s="526"/>
      <c r="DC44" s="526"/>
      <c r="DD44" s="527"/>
      <c r="DE44" s="526"/>
      <c r="DF44" s="526"/>
      <c r="DG44" s="527"/>
      <c r="DH44" s="526"/>
      <c r="DI44" s="526"/>
      <c r="DJ44" s="527"/>
      <c r="DK44" s="526"/>
      <c r="DL44" s="526"/>
      <c r="DM44" s="527"/>
    </row>
    <row r="45" spans="1:117" x14ac:dyDescent="0.3">
      <c r="A45" s="545"/>
      <c r="B45" s="546"/>
      <c r="C45" s="546"/>
      <c r="D45" s="546"/>
      <c r="E45" s="547"/>
      <c r="F45" s="548"/>
      <c r="G45" s="549"/>
      <c r="H45" s="549"/>
      <c r="I45" s="549"/>
      <c r="J45" s="549"/>
      <c r="K45" s="550"/>
      <c r="L45" s="551"/>
      <c r="M45" s="549"/>
      <c r="N45" s="552"/>
      <c r="O45" s="553"/>
      <c r="P45" s="554"/>
      <c r="Q45" s="549"/>
      <c r="R45" s="555"/>
      <c r="S45" s="550"/>
      <c r="T45" s="556"/>
      <c r="U45" s="549"/>
      <c r="V45" s="552"/>
      <c r="W45" s="557"/>
      <c r="X45" s="544"/>
      <c r="Y45" s="525"/>
      <c r="Z45" s="525"/>
      <c r="AA45" s="527"/>
      <c r="AB45" s="526"/>
      <c r="AC45" s="526"/>
      <c r="AD45" s="527"/>
      <c r="AE45" s="526"/>
      <c r="AF45" s="526"/>
      <c r="AG45" s="527"/>
      <c r="AH45" s="526"/>
      <c r="AI45" s="526"/>
      <c r="AJ45" s="527"/>
      <c r="AK45" s="526"/>
      <c r="AL45" s="526"/>
      <c r="AM45" s="527"/>
      <c r="AN45" s="526"/>
      <c r="AO45" s="526"/>
      <c r="AP45" s="527"/>
      <c r="AQ45" s="526"/>
      <c r="AR45" s="526"/>
      <c r="AS45" s="527"/>
      <c r="AT45" s="526"/>
      <c r="AU45" s="526"/>
      <c r="AV45" s="527"/>
      <c r="AW45" s="526"/>
      <c r="AX45" s="526"/>
      <c r="AY45" s="527"/>
      <c r="AZ45" s="526"/>
      <c r="BA45" s="526"/>
      <c r="BB45" s="527"/>
      <c r="BC45" s="526"/>
      <c r="BD45" s="526"/>
      <c r="BE45" s="527"/>
      <c r="BF45" s="526"/>
      <c r="BG45" s="526"/>
      <c r="BH45" s="527"/>
      <c r="BI45" s="525"/>
      <c r="BJ45" s="526"/>
      <c r="BK45" s="526"/>
      <c r="BL45" s="526"/>
      <c r="BM45" s="526"/>
      <c r="BN45" s="527"/>
      <c r="BO45" s="526"/>
      <c r="BP45" s="526"/>
      <c r="BQ45" s="527"/>
      <c r="BR45" s="526"/>
      <c r="BS45" s="526"/>
      <c r="BT45" s="527"/>
      <c r="BU45" s="526"/>
      <c r="BV45" s="526"/>
      <c r="BW45" s="527"/>
      <c r="BX45" s="526"/>
      <c r="BY45" s="526"/>
      <c r="BZ45" s="527"/>
      <c r="CA45" s="526"/>
      <c r="CB45" s="526"/>
      <c r="CC45" s="527"/>
      <c r="CD45" s="526"/>
      <c r="CE45" s="526"/>
      <c r="CF45" s="527"/>
      <c r="CG45" s="526"/>
      <c r="CH45" s="526"/>
      <c r="CI45" s="527"/>
      <c r="CJ45" s="526"/>
      <c r="CK45" s="526"/>
      <c r="CL45" s="527"/>
      <c r="CM45" s="526"/>
      <c r="CN45" s="526"/>
      <c r="CO45" s="527"/>
      <c r="CP45" s="526"/>
      <c r="CQ45" s="526"/>
      <c r="CR45" s="527"/>
      <c r="CS45" s="526"/>
      <c r="CT45" s="526"/>
      <c r="CU45" s="527"/>
      <c r="CV45" s="526"/>
      <c r="CW45" s="526"/>
      <c r="CX45" s="527"/>
      <c r="CY45" s="526"/>
      <c r="CZ45" s="526"/>
      <c r="DA45" s="527"/>
      <c r="DB45" s="526"/>
      <c r="DC45" s="526"/>
      <c r="DD45" s="527"/>
      <c r="DE45" s="526"/>
      <c r="DF45" s="526"/>
      <c r="DG45" s="527"/>
      <c r="DH45" s="526"/>
      <c r="DI45" s="526"/>
      <c r="DJ45" s="527"/>
      <c r="DK45" s="526"/>
      <c r="DL45" s="526"/>
      <c r="DM45" s="527"/>
    </row>
    <row r="46" spans="1:117" x14ac:dyDescent="0.3">
      <c r="A46" s="545"/>
      <c r="B46" s="546"/>
      <c r="C46" s="546"/>
      <c r="D46" s="546"/>
      <c r="E46" s="547"/>
      <c r="F46" s="548"/>
      <c r="G46" s="549"/>
      <c r="H46" s="549"/>
      <c r="I46" s="549"/>
      <c r="J46" s="549"/>
      <c r="K46" s="550"/>
      <c r="L46" s="551"/>
      <c r="M46" s="549"/>
      <c r="N46" s="552"/>
      <c r="O46" s="553"/>
      <c r="P46" s="554"/>
      <c r="Q46" s="549"/>
      <c r="R46" s="555"/>
      <c r="S46" s="550"/>
      <c r="T46" s="556"/>
      <c r="U46" s="549"/>
      <c r="V46" s="552"/>
      <c r="W46" s="557"/>
      <c r="X46" s="544"/>
      <c r="Y46" s="525"/>
      <c r="Z46" s="525"/>
      <c r="AA46" s="527"/>
      <c r="AB46" s="526"/>
      <c r="AC46" s="526"/>
      <c r="AD46" s="527"/>
      <c r="AE46" s="526"/>
      <c r="AF46" s="526"/>
      <c r="AG46" s="527"/>
      <c r="AH46" s="526"/>
      <c r="AI46" s="526"/>
      <c r="AJ46" s="527"/>
      <c r="AK46" s="526"/>
      <c r="AL46" s="526"/>
      <c r="AM46" s="527"/>
      <c r="AN46" s="526"/>
      <c r="AO46" s="526"/>
      <c r="AP46" s="527"/>
      <c r="AQ46" s="526"/>
      <c r="AR46" s="526"/>
      <c r="AS46" s="527"/>
      <c r="AT46" s="526"/>
      <c r="AU46" s="526"/>
      <c r="AV46" s="527"/>
      <c r="AW46" s="526"/>
      <c r="AX46" s="526"/>
      <c r="AY46" s="527"/>
      <c r="AZ46" s="526"/>
      <c r="BA46" s="526"/>
      <c r="BB46" s="527"/>
      <c r="BC46" s="526"/>
      <c r="BD46" s="526"/>
      <c r="BE46" s="527"/>
      <c r="BF46" s="526"/>
      <c r="BG46" s="526"/>
      <c r="BH46" s="527"/>
      <c r="BI46" s="525"/>
      <c r="BJ46" s="526"/>
      <c r="BK46" s="526"/>
      <c r="BL46" s="526"/>
      <c r="BM46" s="526"/>
      <c r="BN46" s="527"/>
      <c r="BO46" s="526"/>
      <c r="BP46" s="526"/>
      <c r="BQ46" s="527"/>
      <c r="BR46" s="526"/>
      <c r="BS46" s="526"/>
      <c r="BT46" s="527"/>
      <c r="BU46" s="526"/>
      <c r="BV46" s="526"/>
      <c r="BW46" s="527"/>
      <c r="BX46" s="526"/>
      <c r="BY46" s="526"/>
      <c r="BZ46" s="527"/>
      <c r="CA46" s="526"/>
      <c r="CB46" s="526"/>
      <c r="CC46" s="527"/>
      <c r="CD46" s="526"/>
      <c r="CE46" s="526"/>
      <c r="CF46" s="527"/>
      <c r="CG46" s="526"/>
      <c r="CH46" s="526"/>
      <c r="CI46" s="527"/>
      <c r="CJ46" s="526"/>
      <c r="CK46" s="526"/>
      <c r="CL46" s="527"/>
      <c r="CM46" s="526"/>
      <c r="CN46" s="526"/>
      <c r="CO46" s="527"/>
      <c r="CP46" s="526"/>
      <c r="CQ46" s="526"/>
      <c r="CR46" s="527"/>
      <c r="CS46" s="526"/>
      <c r="CT46" s="526"/>
      <c r="CU46" s="527"/>
      <c r="CV46" s="526"/>
      <c r="CW46" s="526"/>
      <c r="CX46" s="527"/>
      <c r="CY46" s="526"/>
      <c r="CZ46" s="526"/>
      <c r="DA46" s="527"/>
      <c r="DB46" s="526"/>
      <c r="DC46" s="526"/>
      <c r="DD46" s="527"/>
      <c r="DE46" s="526"/>
      <c r="DF46" s="526"/>
      <c r="DG46" s="527"/>
      <c r="DH46" s="526"/>
      <c r="DI46" s="526"/>
      <c r="DJ46" s="527"/>
      <c r="DK46" s="526"/>
      <c r="DL46" s="526"/>
      <c r="DM46" s="527"/>
    </row>
    <row r="47" spans="1:117" x14ac:dyDescent="0.3">
      <c r="A47" s="545"/>
      <c r="B47" s="546"/>
      <c r="C47" s="546"/>
      <c r="D47" s="546"/>
      <c r="E47" s="547"/>
      <c r="F47" s="548"/>
      <c r="G47" s="549"/>
      <c r="H47" s="549"/>
      <c r="I47" s="549"/>
      <c r="J47" s="549"/>
      <c r="K47" s="550"/>
      <c r="L47" s="551"/>
      <c r="M47" s="549"/>
      <c r="N47" s="552"/>
      <c r="O47" s="553"/>
      <c r="P47" s="554"/>
      <c r="Q47" s="549"/>
      <c r="R47" s="555"/>
      <c r="S47" s="550"/>
      <c r="T47" s="556"/>
      <c r="U47" s="549"/>
      <c r="V47" s="552"/>
      <c r="W47" s="557"/>
      <c r="X47" s="544"/>
      <c r="Y47" s="525"/>
      <c r="Z47" s="525"/>
      <c r="AA47" s="527"/>
      <c r="AB47" s="526"/>
      <c r="AC47" s="526"/>
      <c r="AD47" s="527"/>
      <c r="AE47" s="526"/>
      <c r="AF47" s="526"/>
      <c r="AG47" s="527"/>
      <c r="AH47" s="526"/>
      <c r="AI47" s="526"/>
      <c r="AJ47" s="527"/>
      <c r="AK47" s="526"/>
      <c r="AL47" s="526"/>
      <c r="AM47" s="527"/>
      <c r="AN47" s="526"/>
      <c r="AO47" s="526"/>
      <c r="AP47" s="527"/>
      <c r="AQ47" s="526"/>
      <c r="AR47" s="526"/>
      <c r="AS47" s="527"/>
      <c r="AT47" s="526"/>
      <c r="AU47" s="526"/>
      <c r="AV47" s="527"/>
      <c r="AW47" s="526"/>
      <c r="AX47" s="526"/>
      <c r="AY47" s="527"/>
      <c r="AZ47" s="526"/>
      <c r="BA47" s="526"/>
      <c r="BB47" s="527"/>
      <c r="BC47" s="526"/>
      <c r="BD47" s="526"/>
      <c r="BE47" s="527"/>
      <c r="BF47" s="526"/>
      <c r="BG47" s="526"/>
      <c r="BH47" s="527"/>
      <c r="BI47" s="525"/>
      <c r="BJ47" s="526"/>
      <c r="BK47" s="526"/>
      <c r="BL47" s="526"/>
      <c r="BM47" s="526"/>
      <c r="BN47" s="527"/>
      <c r="BO47" s="526"/>
      <c r="BP47" s="526"/>
      <c r="BQ47" s="527"/>
      <c r="BR47" s="526"/>
      <c r="BS47" s="526"/>
      <c r="BT47" s="527"/>
      <c r="BU47" s="526"/>
      <c r="BV47" s="526"/>
      <c r="BW47" s="527"/>
      <c r="BX47" s="526"/>
      <c r="BY47" s="526"/>
      <c r="BZ47" s="527"/>
      <c r="CA47" s="526"/>
      <c r="CB47" s="526"/>
      <c r="CC47" s="527"/>
      <c r="CD47" s="526"/>
      <c r="CE47" s="526"/>
      <c r="CF47" s="527"/>
      <c r="CG47" s="526"/>
      <c r="CH47" s="526"/>
      <c r="CI47" s="527"/>
      <c r="CJ47" s="526"/>
      <c r="CK47" s="526"/>
      <c r="CL47" s="527"/>
      <c r="CM47" s="526"/>
      <c r="CN47" s="526"/>
      <c r="CO47" s="527"/>
      <c r="CP47" s="526"/>
      <c r="CQ47" s="526"/>
      <c r="CR47" s="527"/>
      <c r="CS47" s="526"/>
      <c r="CT47" s="526"/>
      <c r="CU47" s="527"/>
      <c r="CV47" s="526"/>
      <c r="CW47" s="526"/>
      <c r="CX47" s="527"/>
      <c r="CY47" s="526"/>
      <c r="CZ47" s="526"/>
      <c r="DA47" s="527"/>
      <c r="DB47" s="526"/>
      <c r="DC47" s="526"/>
      <c r="DD47" s="527"/>
      <c r="DE47" s="526"/>
      <c r="DF47" s="526"/>
      <c r="DG47" s="527"/>
      <c r="DH47" s="526"/>
      <c r="DI47" s="526"/>
      <c r="DJ47" s="527"/>
      <c r="DK47" s="526"/>
      <c r="DL47" s="526"/>
      <c r="DM47" s="527"/>
    </row>
    <row r="48" spans="1:117" x14ac:dyDescent="0.3">
      <c r="A48" s="545"/>
      <c r="B48" s="546"/>
      <c r="C48" s="546"/>
      <c r="D48" s="546"/>
      <c r="E48" s="547"/>
      <c r="F48" s="548"/>
      <c r="G48" s="549"/>
      <c r="H48" s="549"/>
      <c r="I48" s="549"/>
      <c r="J48" s="549"/>
      <c r="K48" s="550"/>
      <c r="L48" s="551"/>
      <c r="M48" s="549"/>
      <c r="N48" s="552"/>
      <c r="O48" s="553"/>
      <c r="P48" s="554"/>
      <c r="Q48" s="549"/>
      <c r="R48" s="555"/>
      <c r="S48" s="550"/>
      <c r="T48" s="556"/>
      <c r="U48" s="549"/>
      <c r="V48" s="552"/>
      <c r="W48" s="557"/>
      <c r="X48" s="544"/>
      <c r="Y48" s="525"/>
      <c r="Z48" s="525"/>
      <c r="AA48" s="527"/>
      <c r="AB48" s="526"/>
      <c r="AC48" s="526"/>
      <c r="AD48" s="527"/>
      <c r="AE48" s="526"/>
      <c r="AF48" s="526"/>
      <c r="AG48" s="527"/>
      <c r="AH48" s="526"/>
      <c r="AI48" s="526"/>
      <c r="AJ48" s="527"/>
      <c r="AK48" s="526"/>
      <c r="AL48" s="526"/>
      <c r="AM48" s="527"/>
      <c r="AN48" s="526"/>
      <c r="AO48" s="526"/>
      <c r="AP48" s="527"/>
      <c r="AQ48" s="526"/>
      <c r="AR48" s="526"/>
      <c r="AS48" s="527"/>
      <c r="AT48" s="526"/>
      <c r="AU48" s="526"/>
      <c r="AV48" s="527"/>
      <c r="AW48" s="526"/>
      <c r="AX48" s="526"/>
      <c r="AY48" s="527"/>
      <c r="AZ48" s="526"/>
      <c r="BA48" s="526"/>
      <c r="BB48" s="527"/>
      <c r="BC48" s="526"/>
      <c r="BD48" s="526"/>
      <c r="BE48" s="527"/>
      <c r="BF48" s="526"/>
      <c r="BG48" s="526"/>
      <c r="BH48" s="527"/>
      <c r="BI48" s="525"/>
      <c r="BJ48" s="526"/>
      <c r="BK48" s="526"/>
      <c r="BL48" s="526"/>
      <c r="BM48" s="526"/>
      <c r="BN48" s="527"/>
      <c r="BO48" s="526"/>
      <c r="BP48" s="526"/>
      <c r="BQ48" s="527"/>
      <c r="BR48" s="526"/>
      <c r="BS48" s="526"/>
      <c r="BT48" s="527"/>
      <c r="BU48" s="526"/>
      <c r="BV48" s="526"/>
      <c r="BW48" s="527"/>
      <c r="BX48" s="526"/>
      <c r="BY48" s="526"/>
      <c r="BZ48" s="527"/>
      <c r="CA48" s="526"/>
      <c r="CB48" s="526"/>
      <c r="CC48" s="527"/>
      <c r="CD48" s="526"/>
      <c r="CE48" s="526"/>
      <c r="CF48" s="527"/>
      <c r="CG48" s="526"/>
      <c r="CH48" s="526"/>
      <c r="CI48" s="527"/>
      <c r="CJ48" s="526"/>
      <c r="CK48" s="526"/>
      <c r="CL48" s="527"/>
      <c r="CM48" s="526"/>
      <c r="CN48" s="526"/>
      <c r="CO48" s="527"/>
      <c r="CP48" s="526"/>
      <c r="CQ48" s="526"/>
      <c r="CR48" s="527"/>
      <c r="CS48" s="526"/>
      <c r="CT48" s="526"/>
      <c r="CU48" s="527"/>
      <c r="CV48" s="526"/>
      <c r="CW48" s="526"/>
      <c r="CX48" s="527"/>
      <c r="CY48" s="526"/>
      <c r="CZ48" s="526"/>
      <c r="DA48" s="527"/>
      <c r="DB48" s="526"/>
      <c r="DC48" s="526"/>
      <c r="DD48" s="527"/>
      <c r="DE48" s="526"/>
      <c r="DF48" s="526"/>
      <c r="DG48" s="527"/>
      <c r="DH48" s="526"/>
      <c r="DI48" s="526"/>
      <c r="DJ48" s="527"/>
      <c r="DK48" s="526"/>
      <c r="DL48" s="526"/>
      <c r="DM48" s="527"/>
    </row>
    <row r="49" spans="1:117" x14ac:dyDescent="0.3">
      <c r="A49" s="545"/>
      <c r="B49" s="546"/>
      <c r="C49" s="546"/>
      <c r="D49" s="546"/>
      <c r="E49" s="547"/>
      <c r="F49" s="548"/>
      <c r="G49" s="549"/>
      <c r="H49" s="549"/>
      <c r="I49" s="549"/>
      <c r="J49" s="549"/>
      <c r="K49" s="550"/>
      <c r="L49" s="551"/>
      <c r="M49" s="549"/>
      <c r="N49" s="552"/>
      <c r="O49" s="553"/>
      <c r="P49" s="554"/>
      <c r="Q49" s="549"/>
      <c r="R49" s="555"/>
      <c r="S49" s="550"/>
      <c r="T49" s="556"/>
      <c r="U49" s="549"/>
      <c r="V49" s="552"/>
      <c r="W49" s="557"/>
      <c r="X49" s="544"/>
      <c r="Y49" s="525"/>
      <c r="Z49" s="525"/>
      <c r="AA49" s="527"/>
      <c r="AB49" s="526"/>
      <c r="AC49" s="526"/>
      <c r="AD49" s="527"/>
      <c r="AE49" s="526"/>
      <c r="AF49" s="526"/>
      <c r="AG49" s="527"/>
      <c r="AH49" s="526"/>
      <c r="AI49" s="526"/>
      <c r="AJ49" s="527"/>
      <c r="AK49" s="526"/>
      <c r="AL49" s="526"/>
      <c r="AM49" s="527"/>
      <c r="AN49" s="526"/>
      <c r="AO49" s="526"/>
      <c r="AP49" s="527"/>
      <c r="AQ49" s="526"/>
      <c r="AR49" s="526"/>
      <c r="AS49" s="527"/>
      <c r="AT49" s="526"/>
      <c r="AU49" s="526"/>
      <c r="AV49" s="527"/>
      <c r="AW49" s="526"/>
      <c r="AX49" s="526"/>
      <c r="AY49" s="527"/>
      <c r="AZ49" s="526"/>
      <c r="BA49" s="526"/>
      <c r="BB49" s="527"/>
      <c r="BC49" s="526"/>
      <c r="BD49" s="526"/>
      <c r="BE49" s="527"/>
      <c r="BF49" s="526"/>
      <c r="BG49" s="526"/>
      <c r="BH49" s="527"/>
      <c r="BI49" s="525"/>
      <c r="BJ49" s="526"/>
      <c r="BK49" s="526"/>
      <c r="BL49" s="526"/>
      <c r="BM49" s="526"/>
      <c r="BN49" s="527"/>
      <c r="BO49" s="526"/>
      <c r="BP49" s="526"/>
      <c r="BQ49" s="527"/>
      <c r="BR49" s="526"/>
      <c r="BS49" s="526"/>
      <c r="BT49" s="527"/>
      <c r="BU49" s="526"/>
      <c r="BV49" s="526"/>
      <c r="BW49" s="527"/>
      <c r="BX49" s="526"/>
      <c r="BY49" s="526"/>
      <c r="BZ49" s="527"/>
      <c r="CA49" s="526"/>
      <c r="CB49" s="526"/>
      <c r="CC49" s="527"/>
      <c r="CD49" s="526"/>
      <c r="CE49" s="526"/>
      <c r="CF49" s="527"/>
      <c r="CG49" s="526"/>
      <c r="CH49" s="526"/>
      <c r="CI49" s="527"/>
      <c r="CJ49" s="526"/>
      <c r="CK49" s="526"/>
      <c r="CL49" s="527"/>
      <c r="CM49" s="526"/>
      <c r="CN49" s="526"/>
      <c r="CO49" s="527"/>
      <c r="CP49" s="526"/>
      <c r="CQ49" s="526"/>
      <c r="CR49" s="527"/>
      <c r="CS49" s="526"/>
      <c r="CT49" s="526"/>
      <c r="CU49" s="527"/>
      <c r="CV49" s="526"/>
      <c r="CW49" s="526"/>
      <c r="CX49" s="527"/>
      <c r="CY49" s="526"/>
      <c r="CZ49" s="526"/>
      <c r="DA49" s="527"/>
      <c r="DB49" s="526"/>
      <c r="DC49" s="526"/>
      <c r="DD49" s="527"/>
      <c r="DE49" s="526"/>
      <c r="DF49" s="526"/>
      <c r="DG49" s="527"/>
      <c r="DH49" s="526"/>
      <c r="DI49" s="526"/>
      <c r="DJ49" s="527"/>
      <c r="DK49" s="526"/>
      <c r="DL49" s="526"/>
      <c r="DM49" s="527"/>
    </row>
    <row r="50" spans="1:117" x14ac:dyDescent="0.3">
      <c r="A50" s="545"/>
      <c r="B50" s="546"/>
      <c r="C50" s="546"/>
      <c r="D50" s="546"/>
      <c r="E50" s="547"/>
      <c r="F50" s="548"/>
      <c r="G50" s="549"/>
      <c r="H50" s="549"/>
      <c r="I50" s="549"/>
      <c r="J50" s="549"/>
      <c r="K50" s="550"/>
      <c r="L50" s="551"/>
      <c r="M50" s="549"/>
      <c r="N50" s="552"/>
      <c r="O50" s="553"/>
      <c r="P50" s="554"/>
      <c r="Q50" s="549"/>
      <c r="R50" s="555"/>
      <c r="S50" s="550"/>
      <c r="T50" s="556"/>
      <c r="U50" s="549"/>
      <c r="V50" s="552"/>
      <c r="W50" s="557"/>
      <c r="X50" s="544"/>
      <c r="Y50" s="525"/>
      <c r="Z50" s="525"/>
      <c r="AA50" s="527"/>
      <c r="AB50" s="526"/>
      <c r="AC50" s="526"/>
      <c r="AD50" s="527"/>
      <c r="AE50" s="526"/>
      <c r="AF50" s="526"/>
      <c r="AG50" s="527"/>
      <c r="AH50" s="526"/>
      <c r="AI50" s="526"/>
      <c r="AJ50" s="527"/>
      <c r="AK50" s="526"/>
      <c r="AL50" s="526"/>
      <c r="AM50" s="527"/>
      <c r="AN50" s="526"/>
      <c r="AO50" s="526"/>
      <c r="AP50" s="527"/>
      <c r="AQ50" s="526"/>
      <c r="AR50" s="526"/>
      <c r="AS50" s="527"/>
      <c r="AT50" s="526"/>
      <c r="AU50" s="526"/>
      <c r="AV50" s="527"/>
      <c r="AW50" s="526"/>
      <c r="AX50" s="526"/>
      <c r="AY50" s="527"/>
      <c r="AZ50" s="526"/>
      <c r="BA50" s="526"/>
      <c r="BB50" s="527"/>
      <c r="BC50" s="526"/>
      <c r="BD50" s="526"/>
      <c r="BE50" s="527"/>
      <c r="BF50" s="526"/>
      <c r="BG50" s="526"/>
      <c r="BH50" s="527"/>
      <c r="BI50" s="525"/>
      <c r="BJ50" s="526"/>
      <c r="BK50" s="526"/>
      <c r="BL50" s="526"/>
      <c r="BM50" s="526"/>
      <c r="BN50" s="527"/>
      <c r="BO50" s="526"/>
      <c r="BP50" s="526"/>
      <c r="BQ50" s="527"/>
      <c r="BR50" s="526"/>
      <c r="BS50" s="526"/>
      <c r="BT50" s="527"/>
      <c r="BU50" s="526"/>
      <c r="BV50" s="526"/>
      <c r="BW50" s="527"/>
      <c r="BX50" s="526"/>
      <c r="BY50" s="526"/>
      <c r="BZ50" s="527"/>
      <c r="CA50" s="526"/>
      <c r="CB50" s="526"/>
      <c r="CC50" s="527"/>
      <c r="CD50" s="526"/>
      <c r="CE50" s="526"/>
      <c r="CF50" s="527"/>
      <c r="CG50" s="526"/>
      <c r="CH50" s="526"/>
      <c r="CI50" s="527"/>
      <c r="CJ50" s="526"/>
      <c r="CK50" s="526"/>
      <c r="CL50" s="527"/>
      <c r="CM50" s="526"/>
      <c r="CN50" s="526"/>
      <c r="CO50" s="527"/>
      <c r="CP50" s="526"/>
      <c r="CQ50" s="526"/>
      <c r="CR50" s="527"/>
      <c r="CS50" s="526"/>
      <c r="CT50" s="526"/>
      <c r="CU50" s="527"/>
      <c r="CV50" s="526"/>
      <c r="CW50" s="526"/>
      <c r="CX50" s="527"/>
      <c r="CY50" s="526"/>
      <c r="CZ50" s="526"/>
      <c r="DA50" s="527"/>
      <c r="DB50" s="526"/>
      <c r="DC50" s="526"/>
      <c r="DD50" s="527"/>
      <c r="DE50" s="526"/>
      <c r="DF50" s="526"/>
      <c r="DG50" s="527"/>
      <c r="DH50" s="526"/>
      <c r="DI50" s="526"/>
      <c r="DJ50" s="527"/>
      <c r="DK50" s="526"/>
      <c r="DL50" s="526"/>
      <c r="DM50" s="527"/>
    </row>
    <row r="51" spans="1:117" x14ac:dyDescent="0.3">
      <c r="A51" s="545"/>
      <c r="B51" s="546"/>
      <c r="C51" s="546"/>
      <c r="D51" s="546"/>
      <c r="E51" s="547"/>
      <c r="F51" s="548"/>
      <c r="G51" s="549"/>
      <c r="H51" s="549"/>
      <c r="I51" s="549"/>
      <c r="J51" s="549"/>
      <c r="K51" s="550"/>
      <c r="L51" s="551"/>
      <c r="M51" s="549"/>
      <c r="N51" s="552"/>
      <c r="O51" s="553"/>
      <c r="P51" s="554"/>
      <c r="Q51" s="549"/>
      <c r="R51" s="555"/>
      <c r="S51" s="550"/>
      <c r="T51" s="556"/>
      <c r="U51" s="549"/>
      <c r="V51" s="552"/>
      <c r="W51" s="557"/>
      <c r="X51" s="544"/>
      <c r="Y51" s="525"/>
      <c r="Z51" s="525"/>
      <c r="AA51" s="527"/>
      <c r="AB51" s="526"/>
      <c r="AC51" s="526"/>
      <c r="AD51" s="527"/>
      <c r="AE51" s="526"/>
      <c r="AF51" s="526"/>
      <c r="AG51" s="527"/>
      <c r="AH51" s="526"/>
      <c r="AI51" s="526"/>
      <c r="AJ51" s="527"/>
      <c r="AK51" s="526"/>
      <c r="AL51" s="526"/>
      <c r="AM51" s="527"/>
      <c r="AN51" s="526"/>
      <c r="AO51" s="526"/>
      <c r="AP51" s="527"/>
      <c r="AQ51" s="526"/>
      <c r="AR51" s="526"/>
      <c r="AS51" s="527"/>
      <c r="AT51" s="526"/>
      <c r="AU51" s="526"/>
      <c r="AV51" s="527"/>
      <c r="AW51" s="526"/>
      <c r="AX51" s="526"/>
      <c r="AY51" s="527"/>
      <c r="AZ51" s="526"/>
      <c r="BA51" s="526"/>
      <c r="BB51" s="527"/>
      <c r="BC51" s="526"/>
      <c r="BD51" s="526"/>
      <c r="BE51" s="527"/>
      <c r="BF51" s="526"/>
      <c r="BG51" s="526"/>
      <c r="BH51" s="527"/>
      <c r="BI51" s="525"/>
      <c r="BJ51" s="526"/>
      <c r="BK51" s="526"/>
      <c r="BL51" s="526"/>
      <c r="BM51" s="526"/>
      <c r="BN51" s="527"/>
      <c r="BO51" s="526"/>
      <c r="BP51" s="526"/>
      <c r="BQ51" s="527"/>
      <c r="BR51" s="526"/>
      <c r="BS51" s="526"/>
      <c r="BT51" s="527"/>
      <c r="BU51" s="526"/>
      <c r="BV51" s="526"/>
      <c r="BW51" s="527"/>
      <c r="BX51" s="526"/>
      <c r="BY51" s="526"/>
      <c r="BZ51" s="527"/>
      <c r="CA51" s="526"/>
      <c r="CB51" s="526"/>
      <c r="CC51" s="527"/>
      <c r="CD51" s="526"/>
      <c r="CE51" s="526"/>
      <c r="CF51" s="527"/>
      <c r="CG51" s="526"/>
      <c r="CH51" s="526"/>
      <c r="CI51" s="527"/>
      <c r="CJ51" s="526"/>
      <c r="CK51" s="526"/>
      <c r="CL51" s="527"/>
      <c r="CM51" s="526"/>
      <c r="CN51" s="526"/>
      <c r="CO51" s="527"/>
      <c r="CP51" s="526"/>
      <c r="CQ51" s="526"/>
      <c r="CR51" s="527"/>
      <c r="CS51" s="526"/>
      <c r="CT51" s="526"/>
      <c r="CU51" s="527"/>
      <c r="CV51" s="526"/>
      <c r="CW51" s="526"/>
      <c r="CX51" s="527"/>
      <c r="CY51" s="526"/>
      <c r="CZ51" s="526"/>
      <c r="DA51" s="527"/>
      <c r="DB51" s="526"/>
      <c r="DC51" s="526"/>
      <c r="DD51" s="527"/>
      <c r="DE51" s="526"/>
      <c r="DF51" s="526"/>
      <c r="DG51" s="527"/>
      <c r="DH51" s="526"/>
      <c r="DI51" s="526"/>
      <c r="DJ51" s="527"/>
      <c r="DK51" s="526"/>
      <c r="DL51" s="526"/>
      <c r="DM51" s="527"/>
    </row>
    <row r="52" spans="1:117" x14ac:dyDescent="0.3">
      <c r="A52" s="545"/>
      <c r="B52" s="546"/>
      <c r="C52" s="546"/>
      <c r="D52" s="546"/>
      <c r="E52" s="547"/>
      <c r="F52" s="548"/>
      <c r="G52" s="549"/>
      <c r="H52" s="549"/>
      <c r="I52" s="549"/>
      <c r="J52" s="549"/>
      <c r="K52" s="550"/>
      <c r="L52" s="551"/>
      <c r="M52" s="549"/>
      <c r="N52" s="552"/>
      <c r="O52" s="553"/>
      <c r="P52" s="554"/>
      <c r="Q52" s="549"/>
      <c r="R52" s="555"/>
      <c r="S52" s="550"/>
      <c r="T52" s="556"/>
      <c r="U52" s="549"/>
      <c r="V52" s="552"/>
      <c r="W52" s="557"/>
      <c r="X52" s="544"/>
      <c r="Y52" s="525"/>
      <c r="Z52" s="525"/>
      <c r="AA52" s="527"/>
      <c r="AB52" s="526"/>
      <c r="AC52" s="526"/>
      <c r="AD52" s="527"/>
      <c r="AE52" s="526"/>
      <c r="AF52" s="526"/>
      <c r="AG52" s="527"/>
      <c r="AH52" s="526"/>
      <c r="AI52" s="526"/>
      <c r="AJ52" s="527"/>
      <c r="AK52" s="526"/>
      <c r="AL52" s="526"/>
      <c r="AM52" s="527"/>
      <c r="AN52" s="526"/>
      <c r="AO52" s="526"/>
      <c r="AP52" s="527"/>
      <c r="AQ52" s="526"/>
      <c r="AR52" s="526"/>
      <c r="AS52" s="527"/>
      <c r="AT52" s="526"/>
      <c r="AU52" s="526"/>
      <c r="AV52" s="527"/>
      <c r="AW52" s="526"/>
      <c r="AX52" s="526"/>
      <c r="AY52" s="527"/>
      <c r="AZ52" s="526"/>
      <c r="BA52" s="526"/>
      <c r="BB52" s="527"/>
      <c r="BC52" s="526"/>
      <c r="BD52" s="526"/>
      <c r="BE52" s="527"/>
      <c r="BF52" s="526"/>
      <c r="BG52" s="526"/>
      <c r="BH52" s="527"/>
      <c r="BI52" s="525"/>
      <c r="BJ52" s="526"/>
      <c r="BK52" s="526"/>
      <c r="BL52" s="526"/>
      <c r="BM52" s="526"/>
      <c r="BN52" s="527"/>
      <c r="BO52" s="526"/>
      <c r="BP52" s="526"/>
      <c r="BQ52" s="527"/>
      <c r="BR52" s="526"/>
      <c r="BS52" s="526"/>
      <c r="BT52" s="527"/>
      <c r="BU52" s="526"/>
      <c r="BV52" s="526"/>
      <c r="BW52" s="527"/>
      <c r="BX52" s="526"/>
      <c r="BY52" s="526"/>
      <c r="BZ52" s="527"/>
      <c r="CA52" s="526"/>
      <c r="CB52" s="526"/>
      <c r="CC52" s="527"/>
      <c r="CD52" s="526"/>
      <c r="CE52" s="526"/>
      <c r="CF52" s="527"/>
      <c r="CG52" s="526"/>
      <c r="CH52" s="526"/>
      <c r="CI52" s="527"/>
      <c r="CJ52" s="526"/>
      <c r="CK52" s="526"/>
      <c r="CL52" s="527"/>
      <c r="CM52" s="526"/>
      <c r="CN52" s="526"/>
      <c r="CO52" s="527"/>
      <c r="CP52" s="526"/>
      <c r="CQ52" s="526"/>
      <c r="CR52" s="527"/>
      <c r="CS52" s="526"/>
      <c r="CT52" s="526"/>
      <c r="CU52" s="527"/>
      <c r="CV52" s="526"/>
      <c r="CW52" s="526"/>
      <c r="CX52" s="527"/>
      <c r="CY52" s="526"/>
      <c r="CZ52" s="526"/>
      <c r="DA52" s="527"/>
      <c r="DB52" s="526"/>
      <c r="DC52" s="526"/>
      <c r="DD52" s="527"/>
      <c r="DE52" s="526"/>
      <c r="DF52" s="526"/>
      <c r="DG52" s="527"/>
      <c r="DH52" s="526"/>
      <c r="DI52" s="526"/>
      <c r="DJ52" s="527"/>
      <c r="DK52" s="526"/>
      <c r="DL52" s="526"/>
      <c r="DM52" s="527"/>
    </row>
    <row r="53" spans="1:117" x14ac:dyDescent="0.3">
      <c r="A53" s="545"/>
      <c r="B53" s="546"/>
      <c r="C53" s="546"/>
      <c r="D53" s="546"/>
      <c r="E53" s="547"/>
      <c r="F53" s="548"/>
      <c r="G53" s="549"/>
      <c r="H53" s="549"/>
      <c r="I53" s="549"/>
      <c r="J53" s="549"/>
      <c r="K53" s="550"/>
      <c r="L53" s="551"/>
      <c r="M53" s="549"/>
      <c r="N53" s="552"/>
      <c r="O53" s="553"/>
      <c r="P53" s="554"/>
      <c r="Q53" s="549"/>
      <c r="R53" s="558"/>
      <c r="S53" s="559"/>
      <c r="T53" s="560"/>
      <c r="U53" s="561"/>
      <c r="V53" s="562"/>
      <c r="W53" s="563"/>
      <c r="X53" s="544"/>
      <c r="Y53" s="525"/>
      <c r="Z53" s="525"/>
      <c r="AA53" s="527"/>
      <c r="AB53" s="526"/>
      <c r="AC53" s="526"/>
      <c r="AD53" s="527"/>
      <c r="AE53" s="526"/>
      <c r="AF53" s="526"/>
      <c r="AG53" s="527"/>
      <c r="AH53" s="526"/>
      <c r="AI53" s="526"/>
      <c r="AJ53" s="527"/>
      <c r="AK53" s="526"/>
      <c r="AL53" s="526"/>
      <c r="AM53" s="527"/>
      <c r="AN53" s="526"/>
      <c r="AO53" s="526"/>
      <c r="AP53" s="527"/>
      <c r="AQ53" s="526"/>
      <c r="AR53" s="526"/>
      <c r="AS53" s="527"/>
      <c r="AT53" s="526"/>
      <c r="AU53" s="526"/>
      <c r="AV53" s="527"/>
      <c r="AW53" s="526"/>
      <c r="AX53" s="526"/>
      <c r="AY53" s="527"/>
      <c r="AZ53" s="526"/>
      <c r="BA53" s="526"/>
      <c r="BB53" s="527"/>
      <c r="BC53" s="526"/>
      <c r="BD53" s="526"/>
      <c r="BE53" s="527"/>
      <c r="BF53" s="526"/>
      <c r="BG53" s="526"/>
      <c r="BH53" s="527"/>
      <c r="BI53" s="525"/>
      <c r="BJ53" s="526"/>
      <c r="BK53" s="526"/>
      <c r="BL53" s="526"/>
      <c r="BM53" s="526"/>
      <c r="BN53" s="527"/>
      <c r="BO53" s="526"/>
      <c r="BP53" s="526"/>
      <c r="BQ53" s="527"/>
      <c r="BR53" s="526"/>
      <c r="BS53" s="526"/>
      <c r="BT53" s="527"/>
      <c r="BU53" s="526"/>
      <c r="BV53" s="526"/>
      <c r="BW53" s="527"/>
      <c r="BX53" s="526"/>
      <c r="BY53" s="526"/>
      <c r="BZ53" s="527"/>
      <c r="CA53" s="526"/>
      <c r="CB53" s="526"/>
      <c r="CC53" s="527"/>
      <c r="CD53" s="526"/>
      <c r="CE53" s="526"/>
      <c r="CF53" s="527"/>
      <c r="CG53" s="526"/>
      <c r="CH53" s="526"/>
      <c r="CI53" s="527"/>
      <c r="CJ53" s="526"/>
      <c r="CK53" s="526"/>
      <c r="CL53" s="527"/>
      <c r="CM53" s="526"/>
      <c r="CN53" s="526"/>
      <c r="CO53" s="527"/>
      <c r="CP53" s="526"/>
      <c r="CQ53" s="526"/>
      <c r="CR53" s="527"/>
      <c r="CS53" s="526"/>
      <c r="CT53" s="526"/>
      <c r="CU53" s="527"/>
      <c r="CV53" s="526"/>
      <c r="CW53" s="526"/>
      <c r="CX53" s="527"/>
      <c r="CY53" s="526"/>
      <c r="CZ53" s="526"/>
      <c r="DA53" s="527"/>
      <c r="DB53" s="526"/>
      <c r="DC53" s="526"/>
      <c r="DD53" s="527"/>
      <c r="DE53" s="526"/>
      <c r="DF53" s="526"/>
      <c r="DG53" s="527"/>
      <c r="DH53" s="526"/>
      <c r="DI53" s="526"/>
      <c r="DJ53" s="527"/>
      <c r="DK53" s="526"/>
      <c r="DL53" s="526"/>
      <c r="DM53" s="527"/>
    </row>
    <row r="54" spans="1:117" x14ac:dyDescent="0.3">
      <c r="A54" s="564"/>
      <c r="B54" s="565"/>
      <c r="C54" s="565"/>
      <c r="D54" s="565"/>
      <c r="S54" s="575"/>
      <c r="T54" s="576"/>
      <c r="U54" s="575"/>
      <c r="V54" s="576"/>
      <c r="W54" s="577"/>
      <c r="BP54" s="526" t="b">
        <f>IF($F54=2024,$M54)</f>
        <v>0</v>
      </c>
      <c r="BQ54" s="527" t="b">
        <f>IF($F54=2024,$O54)</f>
        <v>0</v>
      </c>
    </row>
  </sheetData>
  <sheetProtection algorithmName="SHA-512" hashValue="gzeg8cx1Y5L8Bj+XxHvZmoOXyjquZB+yNMU0Sn06TqEq+6bG7s4hnS47SLG83Qo5QC5lhLHgzy1UFWit9sRQZg==" saltValue="EVcZ347JyuzBFHnt1zNFcQ==" spinCount="100000" sheet="1" selectLockedCells="1"/>
  <mergeCells count="11">
    <mergeCell ref="T3:W3"/>
    <mergeCell ref="T4:U4"/>
    <mergeCell ref="V4:W4"/>
    <mergeCell ref="AN3:AQ3"/>
    <mergeCell ref="AW3:AZ3"/>
    <mergeCell ref="L3:O3"/>
    <mergeCell ref="L4:M4"/>
    <mergeCell ref="N4:O4"/>
    <mergeCell ref="P4:Q4"/>
    <mergeCell ref="R4:S4"/>
    <mergeCell ref="P3:S3"/>
  </mergeCells>
  <dataValidations count="1">
    <dataValidation type="list" allowBlank="1" showInputMessage="1" showErrorMessage="1" sqref="B10:B32" xr:uid="{00000000-0002-0000-0900-000000000000}">
      <formula1>$AA$10:$AA$20</formula1>
    </dataValidation>
  </dataValidations>
  <hyperlinks>
    <hyperlink ref="A3" location="WORKSHEET_5I__Infrastructure_Projects" display="Infrastructure Project Name" xr:uid="{00000000-0004-0000-0900-000000000000}"/>
  </hyperlinks>
  <printOptions headings="1" gridLines="1"/>
  <pageMargins left="0.25" right="0.25" top="0.75" bottom="0.75" header="0.3" footer="0.3"/>
  <pageSetup paperSize="17" scale="55" orientation="landscape" r:id="rId1"/>
  <rowBreaks count="1" manualBreakCount="1">
    <brk id="53" max="16383" man="1"/>
  </rowBreaks>
  <colBreaks count="2" manualBreakCount="2">
    <brk id="24" max="1048575" man="1"/>
    <brk id="4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8"/>
  <sheetViews>
    <sheetView view="pageLayout" zoomScaleNormal="100" workbookViewId="0">
      <selection activeCell="E2" sqref="E2"/>
    </sheetView>
  </sheetViews>
  <sheetFormatPr defaultColWidth="9.109375" defaultRowHeight="14.4" x14ac:dyDescent="0.3"/>
  <cols>
    <col min="1" max="1" width="15.88671875" style="3" customWidth="1"/>
    <col min="2" max="2" width="41.44140625" style="7" customWidth="1"/>
    <col min="3" max="3" width="15.44140625" style="49" customWidth="1"/>
    <col min="4" max="4" width="18.6640625" style="49" bestFit="1" customWidth="1"/>
    <col min="5" max="5" width="27.88671875" style="49" bestFit="1" customWidth="1"/>
    <col min="6" max="6" width="9.109375" style="10"/>
    <col min="7" max="9" width="9.109375" style="8"/>
    <col min="10" max="16384" width="9.109375" style="3"/>
  </cols>
  <sheetData>
    <row r="1" spans="1:6" ht="48.75" customHeight="1" thickBot="1" x14ac:dyDescent="0.35">
      <c r="A1" s="19" t="s">
        <v>73</v>
      </c>
      <c r="B1" s="20" t="s">
        <v>210</v>
      </c>
      <c r="C1" s="21" t="s">
        <v>6</v>
      </c>
      <c r="D1" s="21" t="s">
        <v>12</v>
      </c>
      <c r="E1" s="22" t="s">
        <v>13</v>
      </c>
      <c r="F1" s="8"/>
    </row>
    <row r="2" spans="1:6" ht="21.75" customHeight="1" x14ac:dyDescent="0.3">
      <c r="A2" s="25"/>
      <c r="B2" s="43" t="s">
        <v>74</v>
      </c>
      <c r="C2" s="44">
        <f>'5I-Infrastructure Projects'!$K$6</f>
        <v>0</v>
      </c>
      <c r="D2" s="44">
        <f>'5I-Infrastructure Projects'!$U$6</f>
        <v>0</v>
      </c>
      <c r="E2" s="45">
        <f>('5I-Infrastructure Projects'!$O$6)+('5I-Infrastructure Projects'!S6)+('5I-Infrastructure Projects'!W6)</f>
        <v>0</v>
      </c>
      <c r="F2" s="8"/>
    </row>
    <row r="3" spans="1:6" ht="25.5" customHeight="1" thickBot="1" x14ac:dyDescent="0.35">
      <c r="A3" s="39"/>
      <c r="B3" s="46" t="s">
        <v>75</v>
      </c>
      <c r="C3" s="47">
        <f>SUM(C4,C8,C12,C18)</f>
        <v>0</v>
      </c>
      <c r="D3" s="47">
        <f>SUM(D4,D8,D12,D18)</f>
        <v>0</v>
      </c>
      <c r="E3" s="48">
        <f>SUM(E4,E8,E12,E18)</f>
        <v>0</v>
      </c>
      <c r="F3" s="8"/>
    </row>
    <row r="4" spans="1:6" ht="16.2" thickBot="1" x14ac:dyDescent="0.35">
      <c r="A4" s="38" t="s">
        <v>7</v>
      </c>
      <c r="B4" s="40"/>
      <c r="C4" s="42">
        <f>SUM(C5:C7)</f>
        <v>0</v>
      </c>
      <c r="D4" s="42">
        <f>SUM(D5:D7)</f>
        <v>0</v>
      </c>
      <c r="E4" s="42">
        <f>SUM(E5:E7)</f>
        <v>0</v>
      </c>
      <c r="F4" s="8"/>
    </row>
    <row r="5" spans="1:6" x14ac:dyDescent="0.3">
      <c r="A5" s="50"/>
      <c r="B5" s="63" t="s">
        <v>209</v>
      </c>
      <c r="C5" s="64"/>
      <c r="D5" s="64"/>
      <c r="E5" s="65"/>
      <c r="F5" s="8"/>
    </row>
    <row r="6" spans="1:6" x14ac:dyDescent="0.3">
      <c r="A6" s="23"/>
      <c r="B6" s="60" t="s">
        <v>209</v>
      </c>
      <c r="C6" s="66"/>
      <c r="D6" s="66"/>
      <c r="E6" s="67"/>
      <c r="F6" s="8"/>
    </row>
    <row r="7" spans="1:6" ht="15" thickBot="1" x14ac:dyDescent="0.35">
      <c r="A7" s="51"/>
      <c r="B7" s="68" t="s">
        <v>209</v>
      </c>
      <c r="C7" s="69"/>
      <c r="D7" s="69"/>
      <c r="E7" s="70"/>
      <c r="F7" s="8"/>
    </row>
    <row r="8" spans="1:6" ht="16.2" thickBot="1" x14ac:dyDescent="0.35">
      <c r="A8" s="38" t="s">
        <v>8</v>
      </c>
      <c r="B8" s="40"/>
      <c r="C8" s="42">
        <f>SUM(C9:C11)</f>
        <v>0</v>
      </c>
      <c r="D8" s="42">
        <f>SUM(D9:D11)</f>
        <v>0</v>
      </c>
      <c r="E8" s="42">
        <f>SUM(E9:E11)</f>
        <v>0</v>
      </c>
      <c r="F8" s="8"/>
    </row>
    <row r="9" spans="1:6" x14ac:dyDescent="0.3">
      <c r="A9" s="50"/>
      <c r="B9" s="71" t="s">
        <v>209</v>
      </c>
      <c r="C9" s="64"/>
      <c r="D9" s="64"/>
      <c r="E9" s="65"/>
      <c r="F9" s="8"/>
    </row>
    <row r="10" spans="1:6" x14ac:dyDescent="0.3">
      <c r="A10" s="23"/>
      <c r="B10" s="72" t="s">
        <v>209</v>
      </c>
      <c r="C10" s="66"/>
      <c r="D10" s="66"/>
      <c r="E10" s="67"/>
      <c r="F10" s="8"/>
    </row>
    <row r="11" spans="1:6" ht="15" thickBot="1" x14ac:dyDescent="0.35">
      <c r="A11" s="51"/>
      <c r="B11" s="73" t="s">
        <v>209</v>
      </c>
      <c r="C11" s="69"/>
      <c r="D11" s="69"/>
      <c r="E11" s="70"/>
      <c r="F11" s="8"/>
    </row>
    <row r="12" spans="1:6" ht="16.2" thickBot="1" x14ac:dyDescent="0.35">
      <c r="A12" s="38" t="s">
        <v>9</v>
      </c>
      <c r="B12" s="40"/>
      <c r="C12" s="42">
        <f>SUM(C13:C17)</f>
        <v>0</v>
      </c>
      <c r="D12" s="42">
        <f>SUM(D13:D17)</f>
        <v>0</v>
      </c>
      <c r="E12" s="42">
        <f>SUM(E13:E17)</f>
        <v>0</v>
      </c>
      <c r="F12" s="8"/>
    </row>
    <row r="13" spans="1:6" x14ac:dyDescent="0.3">
      <c r="A13" s="50"/>
      <c r="B13" s="63" t="s">
        <v>209</v>
      </c>
      <c r="C13" s="64"/>
      <c r="D13" s="64"/>
      <c r="E13" s="65"/>
      <c r="F13" s="8"/>
    </row>
    <row r="14" spans="1:6" x14ac:dyDescent="0.3">
      <c r="A14" s="23"/>
      <c r="B14" s="60" t="s">
        <v>209</v>
      </c>
      <c r="C14" s="66"/>
      <c r="D14" s="66"/>
      <c r="E14" s="67"/>
      <c r="F14" s="8"/>
    </row>
    <row r="15" spans="1:6" x14ac:dyDescent="0.3">
      <c r="A15" s="23"/>
      <c r="B15" s="60" t="s">
        <v>209</v>
      </c>
      <c r="C15" s="66"/>
      <c r="D15" s="66"/>
      <c r="E15" s="67"/>
      <c r="F15" s="8"/>
    </row>
    <row r="16" spans="1:6" x14ac:dyDescent="0.3">
      <c r="A16" s="23"/>
      <c r="B16" s="60" t="s">
        <v>209</v>
      </c>
      <c r="C16" s="66"/>
      <c r="D16" s="66"/>
      <c r="E16" s="67"/>
      <c r="F16" s="8"/>
    </row>
    <row r="17" spans="1:6" ht="15" thickBot="1" x14ac:dyDescent="0.35">
      <c r="A17" s="51"/>
      <c r="B17" s="68" t="s">
        <v>209</v>
      </c>
      <c r="C17" s="69"/>
      <c r="D17" s="69"/>
      <c r="E17" s="70"/>
      <c r="F17" s="8"/>
    </row>
    <row r="18" spans="1:6" ht="16.2" thickBot="1" x14ac:dyDescent="0.35">
      <c r="A18" s="41" t="s">
        <v>109</v>
      </c>
      <c r="B18" s="40"/>
      <c r="C18" s="42">
        <f>SUM(C19:C27)</f>
        <v>0</v>
      </c>
      <c r="D18" s="42">
        <f>SUM(D19:D27)</f>
        <v>0</v>
      </c>
      <c r="E18" s="42">
        <f>SUM(E19:E27)</f>
        <v>0</v>
      </c>
    </row>
    <row r="19" spans="1:6" x14ac:dyDescent="0.3">
      <c r="A19" s="50"/>
      <c r="B19" s="63" t="s">
        <v>209</v>
      </c>
      <c r="C19" s="64"/>
      <c r="D19" s="64"/>
      <c r="E19" s="64"/>
    </row>
    <row r="20" spans="1:6" x14ac:dyDescent="0.3">
      <c r="A20" s="23"/>
      <c r="B20" s="60" t="s">
        <v>209</v>
      </c>
      <c r="C20" s="66"/>
      <c r="D20" s="66"/>
      <c r="E20" s="66"/>
    </row>
    <row r="21" spans="1:6" x14ac:dyDescent="0.3">
      <c r="A21" s="23"/>
      <c r="B21" s="60" t="s">
        <v>209</v>
      </c>
      <c r="C21" s="66"/>
      <c r="D21" s="66"/>
      <c r="E21" s="66"/>
    </row>
    <row r="22" spans="1:6" x14ac:dyDescent="0.3">
      <c r="A22" s="23"/>
      <c r="B22" s="60" t="s">
        <v>209</v>
      </c>
      <c r="C22" s="66"/>
      <c r="D22" s="66"/>
      <c r="E22" s="66"/>
    </row>
    <row r="23" spans="1:6" x14ac:dyDescent="0.3">
      <c r="A23" s="23"/>
      <c r="B23" s="60" t="s">
        <v>209</v>
      </c>
      <c r="C23" s="66"/>
      <c r="D23" s="66"/>
      <c r="E23" s="66"/>
    </row>
    <row r="24" spans="1:6" x14ac:dyDescent="0.3">
      <c r="A24" s="23"/>
      <c r="B24" s="60" t="s">
        <v>209</v>
      </c>
      <c r="C24" s="66"/>
      <c r="D24" s="66"/>
      <c r="E24" s="66"/>
    </row>
    <row r="25" spans="1:6" x14ac:dyDescent="0.3">
      <c r="A25" s="23"/>
      <c r="B25" s="60" t="s">
        <v>209</v>
      </c>
      <c r="C25" s="66"/>
      <c r="D25" s="66"/>
      <c r="E25" s="66"/>
    </row>
    <row r="26" spans="1:6" x14ac:dyDescent="0.3">
      <c r="A26" s="23"/>
      <c r="B26" s="60" t="s">
        <v>209</v>
      </c>
      <c r="C26" s="66"/>
      <c r="D26" s="66"/>
      <c r="E26" s="66"/>
    </row>
    <row r="27" spans="1:6" x14ac:dyDescent="0.3">
      <c r="A27" s="23"/>
      <c r="B27" s="60" t="s">
        <v>209</v>
      </c>
      <c r="C27" s="66"/>
      <c r="D27" s="66"/>
      <c r="E27" s="66"/>
    </row>
    <row r="28" spans="1:6" x14ac:dyDescent="0.3">
      <c r="A28" s="24"/>
    </row>
  </sheetData>
  <sheetProtection selectLockedCells="1"/>
  <pageMargins left="0.7" right="0.7" top="1.4583333333333333" bottom="0.75" header="0.3" footer="0.3"/>
  <pageSetup paperSize="5" orientation="landscape" r:id="rId1"/>
  <headerFooter>
    <oddHeader>&amp;L&amp;"-,Bold"&amp;14(Municipality Name)
&amp;D&amp;C&amp;"-,Bold"&amp;14TIF DISTRICT APPLICATION
TABLE 6I
INFRASTRUCTURE COSTS, BY TYPE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sheetPr>
  <dimension ref="A1:J34"/>
  <sheetViews>
    <sheetView view="pageLayout" zoomScaleNormal="100" workbookViewId="0">
      <selection activeCell="C4" sqref="C4"/>
    </sheetView>
  </sheetViews>
  <sheetFormatPr defaultColWidth="9.109375" defaultRowHeight="14.4" x14ac:dyDescent="0.3"/>
  <cols>
    <col min="1" max="1" width="13.5546875" style="26" customWidth="1"/>
    <col min="2" max="2" width="23.5546875" style="33" customWidth="1"/>
    <col min="3" max="3" width="17.88671875" style="11" customWidth="1"/>
    <col min="4" max="5" width="31.88671875" style="11" customWidth="1"/>
    <col min="6" max="6" width="9.109375" style="12"/>
    <col min="7" max="10" width="9.109375" style="5"/>
    <col min="11" max="16384" width="9.109375" style="6"/>
  </cols>
  <sheetData>
    <row r="1" spans="1:6" ht="47.4" thickBot="1" x14ac:dyDescent="0.35">
      <c r="A1" s="34" t="s">
        <v>10</v>
      </c>
      <c r="B1" s="1411" t="s">
        <v>11</v>
      </c>
      <c r="C1" s="1412"/>
      <c r="D1" s="35" t="s">
        <v>12</v>
      </c>
      <c r="E1" s="35" t="s">
        <v>13</v>
      </c>
      <c r="F1" s="5"/>
    </row>
    <row r="2" spans="1:6" x14ac:dyDescent="0.3">
      <c r="A2" s="30"/>
      <c r="B2" s="31" t="s">
        <v>76</v>
      </c>
      <c r="C2" s="52">
        <f>'5I-Infrastructure Projects'!$K$6</f>
        <v>0</v>
      </c>
      <c r="D2" s="52">
        <f>'5I-Infrastructure Projects'!$U$6</f>
        <v>0</v>
      </c>
      <c r="E2" s="53">
        <f>('5I-Infrastructure Projects'!$O$6)+('5I-Infrastructure Projects'!S6)+('5I-Infrastructure Projects'!W6)</f>
        <v>0</v>
      </c>
      <c r="F2" s="5"/>
    </row>
    <row r="3" spans="1:6" ht="15" thickBot="1" x14ac:dyDescent="0.35">
      <c r="A3" s="29">
        <f>'5I-Infrastructure Projects'!$G$5</f>
        <v>0</v>
      </c>
      <c r="B3" s="32" t="s">
        <v>77</v>
      </c>
      <c r="C3" s="54">
        <f>SUM(C4:C34)</f>
        <v>0</v>
      </c>
      <c r="D3" s="54">
        <f>SUM(D4:D34)</f>
        <v>0</v>
      </c>
      <c r="E3" s="55">
        <f>SUM(E4:E34)</f>
        <v>0</v>
      </c>
      <c r="F3" s="5"/>
    </row>
    <row r="4" spans="1:6" ht="15" thickTop="1" x14ac:dyDescent="0.3">
      <c r="A4" s="36">
        <f>A3</f>
        <v>0</v>
      </c>
      <c r="B4" s="27"/>
      <c r="C4" s="94"/>
      <c r="D4" s="94"/>
      <c r="E4" s="94"/>
    </row>
    <row r="5" spans="1:6" x14ac:dyDescent="0.3">
      <c r="A5" s="37">
        <f>A4+1</f>
        <v>1</v>
      </c>
      <c r="B5" s="28"/>
      <c r="C5" s="94"/>
      <c r="D5" s="94"/>
      <c r="E5" s="94"/>
    </row>
    <row r="6" spans="1:6" x14ac:dyDescent="0.3">
      <c r="A6" s="37">
        <f t="shared" ref="A6:A34" si="0">A5+1</f>
        <v>2</v>
      </c>
      <c r="B6" s="28"/>
      <c r="C6" s="94"/>
      <c r="D6" s="94"/>
      <c r="E6" s="94"/>
    </row>
    <row r="7" spans="1:6" x14ac:dyDescent="0.3">
      <c r="A7" s="37">
        <f t="shared" si="0"/>
        <v>3</v>
      </c>
      <c r="B7" s="28"/>
      <c r="C7" s="94"/>
      <c r="D7" s="94"/>
      <c r="E7" s="94"/>
    </row>
    <row r="8" spans="1:6" x14ac:dyDescent="0.3">
      <c r="A8" s="37">
        <f t="shared" si="0"/>
        <v>4</v>
      </c>
      <c r="B8" s="28"/>
      <c r="C8" s="94"/>
      <c r="D8" s="94"/>
      <c r="E8" s="94"/>
    </row>
    <row r="9" spans="1:6" x14ac:dyDescent="0.3">
      <c r="A9" s="37">
        <f t="shared" si="0"/>
        <v>5</v>
      </c>
      <c r="B9" s="28"/>
      <c r="C9" s="94"/>
      <c r="D9" s="94"/>
      <c r="E9" s="94"/>
    </row>
    <row r="10" spans="1:6" x14ac:dyDescent="0.3">
      <c r="A10" s="37">
        <f t="shared" si="0"/>
        <v>6</v>
      </c>
      <c r="B10" s="28"/>
      <c r="C10" s="94"/>
      <c r="D10" s="94"/>
      <c r="E10" s="94"/>
    </row>
    <row r="11" spans="1:6" x14ac:dyDescent="0.3">
      <c r="A11" s="37">
        <f t="shared" si="0"/>
        <v>7</v>
      </c>
      <c r="B11" s="28"/>
      <c r="C11" s="94"/>
      <c r="D11" s="94"/>
      <c r="E11" s="94"/>
    </row>
    <row r="12" spans="1:6" x14ac:dyDescent="0.3">
      <c r="A12" s="37">
        <f t="shared" si="0"/>
        <v>8</v>
      </c>
      <c r="B12" s="28"/>
      <c r="C12" s="94"/>
      <c r="D12" s="94"/>
      <c r="E12" s="94"/>
    </row>
    <row r="13" spans="1:6" x14ac:dyDescent="0.3">
      <c r="A13" s="37">
        <f t="shared" si="0"/>
        <v>9</v>
      </c>
      <c r="B13" s="28"/>
      <c r="C13" s="94"/>
      <c r="D13" s="94"/>
      <c r="E13" s="94"/>
    </row>
    <row r="14" spans="1:6" x14ac:dyDescent="0.3">
      <c r="A14" s="37">
        <f t="shared" si="0"/>
        <v>10</v>
      </c>
      <c r="B14" s="28"/>
      <c r="C14" s="94"/>
      <c r="D14" s="94"/>
      <c r="E14" s="94"/>
    </row>
    <row r="15" spans="1:6" x14ac:dyDescent="0.3">
      <c r="A15" s="37">
        <f t="shared" si="0"/>
        <v>11</v>
      </c>
      <c r="B15" s="28"/>
      <c r="C15" s="94"/>
      <c r="D15" s="94"/>
      <c r="E15" s="94"/>
    </row>
    <row r="16" spans="1:6" x14ac:dyDescent="0.3">
      <c r="A16" s="37">
        <f t="shared" si="0"/>
        <v>12</v>
      </c>
      <c r="B16" s="28"/>
      <c r="C16" s="94"/>
      <c r="D16" s="94"/>
      <c r="E16" s="94"/>
    </row>
    <row r="17" spans="1:5" x14ac:dyDescent="0.3">
      <c r="A17" s="37">
        <f t="shared" si="0"/>
        <v>13</v>
      </c>
      <c r="B17" s="28"/>
      <c r="C17" s="94"/>
      <c r="D17" s="94"/>
      <c r="E17" s="94"/>
    </row>
    <row r="18" spans="1:5" x14ac:dyDescent="0.3">
      <c r="A18" s="37">
        <f t="shared" si="0"/>
        <v>14</v>
      </c>
      <c r="B18" s="28"/>
      <c r="C18" s="94"/>
      <c r="D18" s="94"/>
      <c r="E18" s="94"/>
    </row>
    <row r="19" spans="1:5" x14ac:dyDescent="0.3">
      <c r="A19" s="37">
        <f t="shared" si="0"/>
        <v>15</v>
      </c>
      <c r="B19" s="28"/>
      <c r="C19" s="94"/>
      <c r="D19" s="94"/>
      <c r="E19" s="94"/>
    </row>
    <row r="20" spans="1:5" x14ac:dyDescent="0.3">
      <c r="A20" s="37">
        <f t="shared" si="0"/>
        <v>16</v>
      </c>
      <c r="B20" s="28"/>
      <c r="C20" s="94"/>
      <c r="D20" s="94"/>
      <c r="E20" s="94"/>
    </row>
    <row r="21" spans="1:5" x14ac:dyDescent="0.3">
      <c r="A21" s="37">
        <f t="shared" si="0"/>
        <v>17</v>
      </c>
      <c r="B21" s="28"/>
      <c r="C21" s="94"/>
      <c r="D21" s="94"/>
      <c r="E21" s="94"/>
    </row>
    <row r="22" spans="1:5" x14ac:dyDescent="0.3">
      <c r="A22" s="37">
        <f t="shared" si="0"/>
        <v>18</v>
      </c>
      <c r="B22" s="28"/>
      <c r="C22" s="94"/>
      <c r="D22" s="94"/>
      <c r="E22" s="94"/>
    </row>
    <row r="23" spans="1:5" x14ac:dyDescent="0.3">
      <c r="A23" s="37">
        <f t="shared" si="0"/>
        <v>19</v>
      </c>
      <c r="B23" s="28"/>
      <c r="C23" s="94"/>
      <c r="D23" s="94"/>
      <c r="E23" s="94"/>
    </row>
    <row r="24" spans="1:5" x14ac:dyDescent="0.3">
      <c r="A24" s="37">
        <f t="shared" si="0"/>
        <v>20</v>
      </c>
      <c r="B24" s="28"/>
      <c r="C24" s="94"/>
      <c r="D24" s="94"/>
      <c r="E24" s="94"/>
    </row>
    <row r="25" spans="1:5" x14ac:dyDescent="0.3">
      <c r="A25" s="37">
        <f t="shared" si="0"/>
        <v>21</v>
      </c>
      <c r="B25" s="28"/>
      <c r="C25" s="94"/>
      <c r="D25" s="94"/>
      <c r="E25" s="94"/>
    </row>
    <row r="26" spans="1:5" x14ac:dyDescent="0.3">
      <c r="A26" s="37">
        <f t="shared" si="0"/>
        <v>22</v>
      </c>
      <c r="B26" s="28"/>
      <c r="C26" s="94"/>
      <c r="D26" s="94"/>
      <c r="E26" s="94"/>
    </row>
    <row r="27" spans="1:5" x14ac:dyDescent="0.3">
      <c r="A27" s="37">
        <f t="shared" si="0"/>
        <v>23</v>
      </c>
      <c r="B27" s="28"/>
      <c r="C27" s="94"/>
      <c r="D27" s="94"/>
      <c r="E27" s="94"/>
    </row>
    <row r="28" spans="1:5" x14ac:dyDescent="0.3">
      <c r="A28" s="37">
        <f t="shared" si="0"/>
        <v>24</v>
      </c>
      <c r="B28" s="28"/>
      <c r="C28" s="94"/>
      <c r="D28" s="94"/>
      <c r="E28" s="94"/>
    </row>
    <row r="29" spans="1:5" x14ac:dyDescent="0.3">
      <c r="A29" s="37">
        <f t="shared" si="0"/>
        <v>25</v>
      </c>
      <c r="B29" s="28"/>
      <c r="C29" s="94"/>
      <c r="D29" s="94"/>
      <c r="E29" s="94"/>
    </row>
    <row r="30" spans="1:5" x14ac:dyDescent="0.3">
      <c r="A30" s="37">
        <f t="shared" si="0"/>
        <v>26</v>
      </c>
      <c r="B30" s="28"/>
      <c r="C30" s="94"/>
      <c r="D30" s="94"/>
      <c r="E30" s="94"/>
    </row>
    <row r="31" spans="1:5" x14ac:dyDescent="0.3">
      <c r="A31" s="37">
        <f t="shared" si="0"/>
        <v>27</v>
      </c>
      <c r="B31" s="28"/>
      <c r="C31" s="94"/>
      <c r="D31" s="94"/>
      <c r="E31" s="94"/>
    </row>
    <row r="32" spans="1:5" x14ac:dyDescent="0.3">
      <c r="A32" s="37">
        <f t="shared" si="0"/>
        <v>28</v>
      </c>
      <c r="B32" s="28"/>
      <c r="C32" s="94"/>
      <c r="D32" s="94"/>
      <c r="E32" s="94"/>
    </row>
    <row r="33" spans="1:5" x14ac:dyDescent="0.3">
      <c r="A33" s="37">
        <f t="shared" si="0"/>
        <v>29</v>
      </c>
      <c r="B33" s="28"/>
      <c r="C33" s="94"/>
      <c r="D33" s="94"/>
      <c r="E33" s="94"/>
    </row>
    <row r="34" spans="1:5" x14ac:dyDescent="0.3">
      <c r="A34" s="37">
        <f t="shared" si="0"/>
        <v>30</v>
      </c>
      <c r="B34" s="28"/>
      <c r="C34" s="94"/>
      <c r="D34" s="94"/>
      <c r="E34" s="94"/>
    </row>
  </sheetData>
  <mergeCells count="1">
    <mergeCell ref="B1:C1"/>
  </mergeCells>
  <pageMargins left="0.7" right="0.7" top="0.99375000000000002" bottom="0.75" header="0.3" footer="0.3"/>
  <pageSetup paperSize="5" scale="90" orientation="landscape" r:id="rId1"/>
  <headerFooter>
    <oddHeader>&amp;L&amp;"-,Bold"&amp;14(Municipal Name)
&amp;D&amp;C&amp;"-,Bold"&amp;14TIF DISTRICT APPLICATION
TABLE 6J
INFRASTRUCTURE COSTS, BY YEAR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91"/>
  <sheetViews>
    <sheetView zoomScale="60" zoomScaleNormal="60" workbookViewId="0">
      <selection activeCell="D23" sqref="D23:D28"/>
    </sheetView>
  </sheetViews>
  <sheetFormatPr defaultColWidth="9.109375" defaultRowHeight="14.4" x14ac:dyDescent="0.3"/>
  <cols>
    <col min="1" max="1" width="34.6640625" style="566" customWidth="1"/>
    <col min="2" max="2" width="8" style="618" customWidth="1"/>
    <col min="3" max="3" width="4.33203125" style="619" customWidth="1"/>
    <col min="4" max="4" width="34.44140625" style="620" customWidth="1"/>
    <col min="5" max="5" width="9.6640625" style="621" customWidth="1"/>
    <col min="6" max="6" width="29.109375" style="622" customWidth="1"/>
    <col min="7" max="7" width="22.6640625" style="622" customWidth="1"/>
    <col min="8" max="8" width="16.33203125" style="622" customWidth="1"/>
    <col min="9" max="9" width="17.33203125" style="623" customWidth="1"/>
    <col min="10" max="10" width="43.6640625" style="624" customWidth="1"/>
    <col min="11" max="11" width="30.109375" style="566" customWidth="1"/>
    <col min="12" max="16384" width="9.109375" style="608"/>
  </cols>
  <sheetData>
    <row r="1" spans="1:19" s="369" customFormat="1" ht="21.6" customHeight="1" x14ac:dyDescent="0.3">
      <c r="A1" s="593" t="str">
        <f>'1-Years and Tax Rates'!B1</f>
        <v>(Municipality)</v>
      </c>
      <c r="B1" s="368"/>
    </row>
    <row r="2" spans="1:19" s="369" customFormat="1" ht="37.200000000000003" customHeight="1" thickBot="1" x14ac:dyDescent="0.35">
      <c r="A2" s="594">
        <f>'1-Years and Tax Rates'!B2</f>
        <v>42917</v>
      </c>
    </row>
    <row r="3" spans="1:19" s="595" customFormat="1" ht="31.95" customHeight="1" thickBot="1" x14ac:dyDescent="0.35">
      <c r="A3" s="1413" t="s">
        <v>559</v>
      </c>
      <c r="B3" s="1414"/>
      <c r="C3" s="1414"/>
      <c r="D3" s="1414"/>
      <c r="E3" s="1414"/>
      <c r="F3" s="1414"/>
      <c r="G3" s="1414"/>
      <c r="H3" s="1414"/>
      <c r="I3" s="1414"/>
      <c r="J3" s="1414"/>
      <c r="K3" s="1415"/>
    </row>
    <row r="4" spans="1:19" s="603" customFormat="1" ht="121.5" customHeight="1" thickBot="1" x14ac:dyDescent="0.35">
      <c r="A4" s="596" t="s">
        <v>14</v>
      </c>
      <c r="B4" s="597" t="s">
        <v>79</v>
      </c>
      <c r="C4" s="598" t="s">
        <v>78</v>
      </c>
      <c r="D4" s="598" t="s">
        <v>17</v>
      </c>
      <c r="E4" s="597" t="s">
        <v>87</v>
      </c>
      <c r="F4" s="1416" t="s">
        <v>84</v>
      </c>
      <c r="G4" s="1417"/>
      <c r="H4" s="599" t="s">
        <v>88</v>
      </c>
      <c r="I4" s="600" t="s">
        <v>89</v>
      </c>
      <c r="J4" s="601" t="s">
        <v>92</v>
      </c>
      <c r="K4" s="602" t="s">
        <v>93</v>
      </c>
      <c r="P4" s="604" t="s">
        <v>530</v>
      </c>
      <c r="Q4" s="605" t="s">
        <v>532</v>
      </c>
      <c r="R4" s="606" t="s">
        <v>533</v>
      </c>
      <c r="S4" s="607" t="s">
        <v>534</v>
      </c>
    </row>
    <row r="5" spans="1:19" s="1260" customFormat="1" x14ac:dyDescent="0.3">
      <c r="A5" s="1426" t="s">
        <v>95</v>
      </c>
      <c r="B5" s="1428" t="s">
        <v>96</v>
      </c>
      <c r="C5" s="1430" t="s">
        <v>97</v>
      </c>
      <c r="D5" s="1418" t="s">
        <v>98</v>
      </c>
      <c r="E5" s="1432" t="s">
        <v>99</v>
      </c>
      <c r="F5" s="1424" t="s">
        <v>111</v>
      </c>
      <c r="G5" s="1424"/>
      <c r="H5" s="1420" t="s">
        <v>100</v>
      </c>
      <c r="I5" s="1422" t="s">
        <v>300</v>
      </c>
      <c r="J5" s="1424" t="s">
        <v>301</v>
      </c>
      <c r="K5" s="1434" t="s">
        <v>302</v>
      </c>
      <c r="P5" s="1261" t="s">
        <v>531</v>
      </c>
      <c r="Q5" s="1262" t="s">
        <v>81</v>
      </c>
      <c r="R5" s="1263" t="s">
        <v>82</v>
      </c>
      <c r="S5" s="1264" t="s">
        <v>83</v>
      </c>
    </row>
    <row r="6" spans="1:19" s="1260" customFormat="1" ht="43.2" x14ac:dyDescent="0.3">
      <c r="A6" s="1427"/>
      <c r="B6" s="1429"/>
      <c r="C6" s="1431"/>
      <c r="D6" s="1419"/>
      <c r="E6" s="1433"/>
      <c r="F6" s="1425"/>
      <c r="G6" s="1425"/>
      <c r="H6" s="1421"/>
      <c r="I6" s="1423"/>
      <c r="J6" s="1425"/>
      <c r="K6" s="1435"/>
      <c r="P6" s="1261" t="s">
        <v>80</v>
      </c>
      <c r="Q6" s="1262" t="s">
        <v>99</v>
      </c>
      <c r="R6" s="1263" t="s">
        <v>535</v>
      </c>
      <c r="S6" s="1264" t="s">
        <v>537</v>
      </c>
    </row>
    <row r="7" spans="1:19" s="1260" customFormat="1" ht="29.4" thickBot="1" x14ac:dyDescent="0.35">
      <c r="A7" s="1427"/>
      <c r="B7" s="1429"/>
      <c r="C7" s="1431"/>
      <c r="D7" s="1419"/>
      <c r="E7" s="1433" t="s">
        <v>82</v>
      </c>
      <c r="F7" s="1425"/>
      <c r="G7" s="1425"/>
      <c r="H7" s="1421"/>
      <c r="I7" s="1423"/>
      <c r="J7" s="1425"/>
      <c r="K7" s="1435"/>
      <c r="P7" s="1265" t="s">
        <v>96</v>
      </c>
      <c r="Q7" s="1266" t="s">
        <v>384</v>
      </c>
      <c r="R7" s="1267" t="s">
        <v>536</v>
      </c>
      <c r="S7" s="1268" t="s">
        <v>384</v>
      </c>
    </row>
    <row r="8" spans="1:19" s="1260" customFormat="1" x14ac:dyDescent="0.3">
      <c r="A8" s="1427"/>
      <c r="B8" s="1429"/>
      <c r="C8" s="1431"/>
      <c r="D8" s="1419"/>
      <c r="E8" s="1433"/>
      <c r="F8" s="1425"/>
      <c r="G8" s="1425"/>
      <c r="H8" s="1421"/>
      <c r="I8" s="1423"/>
      <c r="J8" s="1425"/>
      <c r="K8" s="1435"/>
    </row>
    <row r="9" spans="1:19" s="1260" customFormat="1" ht="16.2" customHeight="1" x14ac:dyDescent="0.3">
      <c r="A9" s="1427"/>
      <c r="B9" s="1429"/>
      <c r="C9" s="1431"/>
      <c r="D9" s="1419"/>
      <c r="E9" s="1433" t="s">
        <v>83</v>
      </c>
      <c r="F9" s="1425"/>
      <c r="G9" s="1425"/>
      <c r="H9" s="1421"/>
      <c r="I9" s="1423"/>
      <c r="J9" s="1425"/>
      <c r="K9" s="1435"/>
    </row>
    <row r="10" spans="1:19" s="1260" customFormat="1" ht="9" customHeight="1" x14ac:dyDescent="0.3">
      <c r="A10" s="1427"/>
      <c r="B10" s="1429"/>
      <c r="C10" s="1431"/>
      <c r="D10" s="1419"/>
      <c r="E10" s="1433"/>
      <c r="F10" s="1425"/>
      <c r="G10" s="1425"/>
      <c r="H10" s="1421"/>
      <c r="I10" s="1423"/>
      <c r="J10" s="1425"/>
      <c r="K10" s="1435"/>
    </row>
    <row r="11" spans="1:19" s="1260" customFormat="1" x14ac:dyDescent="0.3">
      <c r="A11" s="1427" t="s">
        <v>85</v>
      </c>
      <c r="B11" s="1429" t="s">
        <v>80</v>
      </c>
      <c r="C11" s="1431">
        <v>0.9</v>
      </c>
      <c r="D11" s="1419" t="s">
        <v>86</v>
      </c>
      <c r="E11" s="1433" t="s">
        <v>81</v>
      </c>
      <c r="F11" s="1421" t="s">
        <v>110</v>
      </c>
      <c r="G11" s="1421"/>
      <c r="H11" s="1421" t="s">
        <v>90</v>
      </c>
      <c r="I11" s="1423" t="s">
        <v>91</v>
      </c>
      <c r="J11" s="1425" t="s">
        <v>250</v>
      </c>
      <c r="K11" s="1436" t="s">
        <v>94</v>
      </c>
    </row>
    <row r="12" spans="1:19" s="1260" customFormat="1" x14ac:dyDescent="0.3">
      <c r="A12" s="1427"/>
      <c r="B12" s="1429"/>
      <c r="C12" s="1431"/>
      <c r="D12" s="1419"/>
      <c r="E12" s="1433"/>
      <c r="F12" s="1421"/>
      <c r="G12" s="1421"/>
      <c r="H12" s="1421"/>
      <c r="I12" s="1423"/>
      <c r="J12" s="1425"/>
      <c r="K12" s="1436"/>
    </row>
    <row r="13" spans="1:19" s="1260" customFormat="1" x14ac:dyDescent="0.3">
      <c r="A13" s="1427"/>
      <c r="B13" s="1429"/>
      <c r="C13" s="1431"/>
      <c r="D13" s="1419"/>
      <c r="E13" s="1433" t="s">
        <v>82</v>
      </c>
      <c r="F13" s="1421"/>
      <c r="G13" s="1421"/>
      <c r="H13" s="1421"/>
      <c r="I13" s="1423"/>
      <c r="J13" s="1425"/>
      <c r="K13" s="1436"/>
    </row>
    <row r="14" spans="1:19" s="1260" customFormat="1" ht="13.2" customHeight="1" x14ac:dyDescent="0.3">
      <c r="A14" s="1427"/>
      <c r="B14" s="1429"/>
      <c r="C14" s="1431"/>
      <c r="D14" s="1419"/>
      <c r="E14" s="1433"/>
      <c r="F14" s="1421"/>
      <c r="G14" s="1421"/>
      <c r="H14" s="1421"/>
      <c r="I14" s="1423"/>
      <c r="J14" s="1425"/>
      <c r="K14" s="1436"/>
    </row>
    <row r="15" spans="1:19" s="1260" customFormat="1" ht="13.95" customHeight="1" x14ac:dyDescent="0.3">
      <c r="A15" s="1427"/>
      <c r="B15" s="1429"/>
      <c r="C15" s="1431"/>
      <c r="D15" s="1419"/>
      <c r="E15" s="1433" t="s">
        <v>83</v>
      </c>
      <c r="F15" s="1421"/>
      <c r="G15" s="1421"/>
      <c r="H15" s="1421"/>
      <c r="I15" s="1423"/>
      <c r="J15" s="1425"/>
      <c r="K15" s="1436"/>
    </row>
    <row r="16" spans="1:19" ht="2.4" customHeight="1" thickBot="1" x14ac:dyDescent="0.35">
      <c r="A16" s="1450"/>
      <c r="B16" s="1451"/>
      <c r="C16" s="1452"/>
      <c r="D16" s="1453"/>
      <c r="E16" s="1438"/>
      <c r="F16" s="1454"/>
      <c r="G16" s="1454"/>
      <c r="H16" s="1454"/>
      <c r="I16" s="1455"/>
      <c r="J16" s="1456"/>
      <c r="K16" s="1437"/>
    </row>
    <row r="17" spans="1:11" ht="11.4" customHeight="1" thickBot="1" x14ac:dyDescent="0.35">
      <c r="A17" s="1439">
        <f>'5I-Infrastructure Projects'!$A$10</f>
        <v>0</v>
      </c>
      <c r="B17" s="1440"/>
      <c r="C17" s="1441"/>
      <c r="D17" s="1442"/>
      <c r="E17" s="1443"/>
      <c r="F17" s="1444"/>
      <c r="G17" s="1445"/>
      <c r="H17" s="1446"/>
      <c r="I17" s="1447"/>
      <c r="J17" s="1448"/>
      <c r="K17" s="1449"/>
    </row>
    <row r="18" spans="1:11" ht="15" thickBot="1" x14ac:dyDescent="0.35">
      <c r="A18" s="1439"/>
      <c r="B18" s="1440"/>
      <c r="C18" s="1441"/>
      <c r="D18" s="1442"/>
      <c r="E18" s="1443"/>
      <c r="F18" s="1444"/>
      <c r="G18" s="1445"/>
      <c r="H18" s="1446"/>
      <c r="I18" s="1447"/>
      <c r="J18" s="1448"/>
      <c r="K18" s="1449"/>
    </row>
    <row r="19" spans="1:11" ht="15" thickBot="1" x14ac:dyDescent="0.35">
      <c r="A19" s="1439"/>
      <c r="B19" s="1440"/>
      <c r="C19" s="1441"/>
      <c r="D19" s="1442"/>
      <c r="E19" s="1443"/>
      <c r="F19" s="1444"/>
      <c r="G19" s="1445"/>
      <c r="H19" s="1446"/>
      <c r="I19" s="1447"/>
      <c r="J19" s="1448"/>
      <c r="K19" s="1449"/>
    </row>
    <row r="20" spans="1:11" ht="15" thickBot="1" x14ac:dyDescent="0.35">
      <c r="A20" s="1439"/>
      <c r="B20" s="1440"/>
      <c r="C20" s="1441"/>
      <c r="D20" s="1442"/>
      <c r="E20" s="1443"/>
      <c r="F20" s="1444"/>
      <c r="G20" s="1445"/>
      <c r="H20" s="1446"/>
      <c r="I20" s="1447"/>
      <c r="J20" s="1448"/>
      <c r="K20" s="1449"/>
    </row>
    <row r="21" spans="1:11" ht="15" thickBot="1" x14ac:dyDescent="0.35">
      <c r="A21" s="1439"/>
      <c r="B21" s="1440"/>
      <c r="C21" s="1441"/>
      <c r="D21" s="1442"/>
      <c r="E21" s="1443"/>
      <c r="F21" s="1444"/>
      <c r="G21" s="1445"/>
      <c r="H21" s="1446"/>
      <c r="I21" s="1447"/>
      <c r="J21" s="1448"/>
      <c r="K21" s="1449"/>
    </row>
    <row r="22" spans="1:11" ht="15" thickBot="1" x14ac:dyDescent="0.35">
      <c r="A22" s="1439"/>
      <c r="B22" s="1440"/>
      <c r="C22" s="1441"/>
      <c r="D22" s="1442"/>
      <c r="E22" s="1443"/>
      <c r="F22" s="1444"/>
      <c r="G22" s="1445"/>
      <c r="H22" s="1446"/>
      <c r="I22" s="1447"/>
      <c r="J22" s="1448"/>
      <c r="K22" s="1449"/>
    </row>
    <row r="23" spans="1:11" ht="15" thickBot="1" x14ac:dyDescent="0.35">
      <c r="A23" s="1439">
        <f>'5I-Infrastructure Projects'!$A$11</f>
        <v>0</v>
      </c>
      <c r="B23" s="1440"/>
      <c r="C23" s="1441"/>
      <c r="D23" s="1442"/>
      <c r="E23" s="1443"/>
      <c r="F23" s="1444"/>
      <c r="G23" s="1445"/>
      <c r="H23" s="1446"/>
      <c r="I23" s="1447"/>
      <c r="J23" s="1448"/>
      <c r="K23" s="1449"/>
    </row>
    <row r="24" spans="1:11" ht="15" thickBot="1" x14ac:dyDescent="0.35">
      <c r="A24" s="1439"/>
      <c r="B24" s="1440"/>
      <c r="C24" s="1441"/>
      <c r="D24" s="1442"/>
      <c r="E24" s="1443"/>
      <c r="F24" s="1444"/>
      <c r="G24" s="1445"/>
      <c r="H24" s="1446"/>
      <c r="I24" s="1447"/>
      <c r="J24" s="1448"/>
      <c r="K24" s="1449"/>
    </row>
    <row r="25" spans="1:11" ht="15" thickBot="1" x14ac:dyDescent="0.35">
      <c r="A25" s="1439"/>
      <c r="B25" s="1440"/>
      <c r="C25" s="1441"/>
      <c r="D25" s="1442"/>
      <c r="E25" s="1443"/>
      <c r="F25" s="1444"/>
      <c r="G25" s="1445"/>
      <c r="H25" s="1446"/>
      <c r="I25" s="1447"/>
      <c r="J25" s="1448"/>
      <c r="K25" s="1449"/>
    </row>
    <row r="26" spans="1:11" ht="15" thickBot="1" x14ac:dyDescent="0.35">
      <c r="A26" s="1439"/>
      <c r="B26" s="1440"/>
      <c r="C26" s="1441"/>
      <c r="D26" s="1442"/>
      <c r="E26" s="1443"/>
      <c r="F26" s="1444"/>
      <c r="G26" s="1445"/>
      <c r="H26" s="1446"/>
      <c r="I26" s="1447"/>
      <c r="J26" s="1448"/>
      <c r="K26" s="1449"/>
    </row>
    <row r="27" spans="1:11" ht="15" thickBot="1" x14ac:dyDescent="0.35">
      <c r="A27" s="1439"/>
      <c r="B27" s="1440"/>
      <c r="C27" s="1441"/>
      <c r="D27" s="1442"/>
      <c r="E27" s="1443"/>
      <c r="F27" s="1444"/>
      <c r="G27" s="1445"/>
      <c r="H27" s="1446"/>
      <c r="I27" s="1447"/>
      <c r="J27" s="1448"/>
      <c r="K27" s="1449"/>
    </row>
    <row r="28" spans="1:11" ht="15" thickBot="1" x14ac:dyDescent="0.35">
      <c r="A28" s="1439"/>
      <c r="B28" s="1440"/>
      <c r="C28" s="1441"/>
      <c r="D28" s="1442"/>
      <c r="E28" s="1443"/>
      <c r="F28" s="1444"/>
      <c r="G28" s="1445"/>
      <c r="H28" s="1446"/>
      <c r="I28" s="1447"/>
      <c r="J28" s="1448"/>
      <c r="K28" s="1449"/>
    </row>
    <row r="29" spans="1:11" ht="15" thickBot="1" x14ac:dyDescent="0.35">
      <c r="A29" s="1439">
        <f>'5I-Infrastructure Projects'!$A$12</f>
        <v>0</v>
      </c>
      <c r="B29" s="1440"/>
      <c r="C29" s="1441"/>
      <c r="D29" s="1442"/>
      <c r="E29" s="1443"/>
      <c r="F29" s="1444"/>
      <c r="G29" s="1445"/>
      <c r="H29" s="1446"/>
      <c r="I29" s="1447"/>
      <c r="J29" s="1448"/>
      <c r="K29" s="1449"/>
    </row>
    <row r="30" spans="1:11" ht="15" thickBot="1" x14ac:dyDescent="0.35">
      <c r="A30" s="1439"/>
      <c r="B30" s="1440"/>
      <c r="C30" s="1441"/>
      <c r="D30" s="1442"/>
      <c r="E30" s="1443"/>
      <c r="F30" s="1444"/>
      <c r="G30" s="1445"/>
      <c r="H30" s="1446"/>
      <c r="I30" s="1447"/>
      <c r="J30" s="1448"/>
      <c r="K30" s="1449"/>
    </row>
    <row r="31" spans="1:11" ht="15" thickBot="1" x14ac:dyDescent="0.35">
      <c r="A31" s="1439"/>
      <c r="B31" s="1440"/>
      <c r="C31" s="1441"/>
      <c r="D31" s="1442"/>
      <c r="E31" s="1443"/>
      <c r="F31" s="1444"/>
      <c r="G31" s="1445"/>
      <c r="H31" s="1446"/>
      <c r="I31" s="1447"/>
      <c r="J31" s="1448"/>
      <c r="K31" s="1449"/>
    </row>
    <row r="32" spans="1:11" ht="15" thickBot="1" x14ac:dyDescent="0.35">
      <c r="A32" s="1439"/>
      <c r="B32" s="1440"/>
      <c r="C32" s="1441"/>
      <c r="D32" s="1442"/>
      <c r="E32" s="1443"/>
      <c r="F32" s="1444"/>
      <c r="G32" s="1445"/>
      <c r="H32" s="1446"/>
      <c r="I32" s="1447"/>
      <c r="J32" s="1448"/>
      <c r="K32" s="1449"/>
    </row>
    <row r="33" spans="1:11" ht="15" thickBot="1" x14ac:dyDescent="0.35">
      <c r="A33" s="1439"/>
      <c r="B33" s="1440"/>
      <c r="C33" s="1441"/>
      <c r="D33" s="1442"/>
      <c r="E33" s="1443"/>
      <c r="F33" s="1444"/>
      <c r="G33" s="1445"/>
      <c r="H33" s="1446"/>
      <c r="I33" s="1447"/>
      <c r="J33" s="1448"/>
      <c r="K33" s="1449"/>
    </row>
    <row r="34" spans="1:11" ht="15" thickBot="1" x14ac:dyDescent="0.35">
      <c r="A34" s="1439"/>
      <c r="B34" s="1440"/>
      <c r="C34" s="1441"/>
      <c r="D34" s="1442"/>
      <c r="E34" s="1443"/>
      <c r="F34" s="1444"/>
      <c r="G34" s="1445"/>
      <c r="H34" s="1446"/>
      <c r="I34" s="1447"/>
      <c r="J34" s="1448"/>
      <c r="K34" s="1449"/>
    </row>
    <row r="35" spans="1:11" ht="15" thickBot="1" x14ac:dyDescent="0.35">
      <c r="A35" s="1439">
        <f>'5I-Infrastructure Projects'!$A$13</f>
        <v>0</v>
      </c>
      <c r="B35" s="1440"/>
      <c r="C35" s="1441"/>
      <c r="D35" s="1442"/>
      <c r="E35" s="1443"/>
      <c r="F35" s="1444"/>
      <c r="G35" s="1445"/>
      <c r="H35" s="1446"/>
      <c r="I35" s="1447"/>
      <c r="J35" s="1448"/>
      <c r="K35" s="1449"/>
    </row>
    <row r="36" spans="1:11" ht="15" thickBot="1" x14ac:dyDescent="0.35">
      <c r="A36" s="1439"/>
      <c r="B36" s="1440"/>
      <c r="C36" s="1441"/>
      <c r="D36" s="1442"/>
      <c r="E36" s="1443"/>
      <c r="F36" s="1444"/>
      <c r="G36" s="1445"/>
      <c r="H36" s="1446"/>
      <c r="I36" s="1447"/>
      <c r="J36" s="1448"/>
      <c r="K36" s="1449"/>
    </row>
    <row r="37" spans="1:11" ht="15" thickBot="1" x14ac:dyDescent="0.35">
      <c r="A37" s="1439"/>
      <c r="B37" s="1440"/>
      <c r="C37" s="1441"/>
      <c r="D37" s="1442"/>
      <c r="E37" s="1443"/>
      <c r="F37" s="1444"/>
      <c r="G37" s="1445"/>
      <c r="H37" s="1446"/>
      <c r="I37" s="1447"/>
      <c r="J37" s="1448"/>
      <c r="K37" s="1449"/>
    </row>
    <row r="38" spans="1:11" ht="15" thickBot="1" x14ac:dyDescent="0.35">
      <c r="A38" s="1439"/>
      <c r="B38" s="1440"/>
      <c r="C38" s="1441"/>
      <c r="D38" s="1442"/>
      <c r="E38" s="1443"/>
      <c r="F38" s="1444"/>
      <c r="G38" s="1445"/>
      <c r="H38" s="1446"/>
      <c r="I38" s="1447"/>
      <c r="J38" s="1448"/>
      <c r="K38" s="1449"/>
    </row>
    <row r="39" spans="1:11" ht="15" thickBot="1" x14ac:dyDescent="0.35">
      <c r="A39" s="1439"/>
      <c r="B39" s="1440"/>
      <c r="C39" s="1441"/>
      <c r="D39" s="1442"/>
      <c r="E39" s="1443"/>
      <c r="F39" s="1444"/>
      <c r="G39" s="1445"/>
      <c r="H39" s="1446"/>
      <c r="I39" s="1447"/>
      <c r="J39" s="1448"/>
      <c r="K39" s="1449"/>
    </row>
    <row r="40" spans="1:11" ht="15" thickBot="1" x14ac:dyDescent="0.35">
      <c r="A40" s="1439"/>
      <c r="B40" s="1440"/>
      <c r="C40" s="1441"/>
      <c r="D40" s="1442"/>
      <c r="E40" s="1443"/>
      <c r="F40" s="1444"/>
      <c r="G40" s="1445"/>
      <c r="H40" s="1446"/>
      <c r="I40" s="1447"/>
      <c r="J40" s="1448"/>
      <c r="K40" s="1449"/>
    </row>
    <row r="41" spans="1:11" ht="15" thickBot="1" x14ac:dyDescent="0.35">
      <c r="A41" s="1439">
        <f>'5I-Infrastructure Projects'!$A$14</f>
        <v>0</v>
      </c>
      <c r="B41" s="1440"/>
      <c r="C41" s="1441"/>
      <c r="D41" s="1442"/>
      <c r="E41" s="1443"/>
      <c r="F41" s="1444"/>
      <c r="G41" s="1445"/>
      <c r="H41" s="1446"/>
      <c r="I41" s="1447"/>
      <c r="J41" s="1448"/>
      <c r="K41" s="1449"/>
    </row>
    <row r="42" spans="1:11" ht="15" thickBot="1" x14ac:dyDescent="0.35">
      <c r="A42" s="1439"/>
      <c r="B42" s="1440"/>
      <c r="C42" s="1441"/>
      <c r="D42" s="1442"/>
      <c r="E42" s="1443"/>
      <c r="F42" s="1444"/>
      <c r="G42" s="1445"/>
      <c r="H42" s="1446"/>
      <c r="I42" s="1447"/>
      <c r="J42" s="1448"/>
      <c r="K42" s="1449"/>
    </row>
    <row r="43" spans="1:11" ht="15" thickBot="1" x14ac:dyDescent="0.35">
      <c r="A43" s="1439"/>
      <c r="B43" s="1440"/>
      <c r="C43" s="1441"/>
      <c r="D43" s="1442"/>
      <c r="E43" s="1443"/>
      <c r="F43" s="1444"/>
      <c r="G43" s="1445"/>
      <c r="H43" s="1446"/>
      <c r="I43" s="1447"/>
      <c r="J43" s="1448"/>
      <c r="K43" s="1449"/>
    </row>
    <row r="44" spans="1:11" ht="15" thickBot="1" x14ac:dyDescent="0.35">
      <c r="A44" s="1439"/>
      <c r="B44" s="1440"/>
      <c r="C44" s="1441"/>
      <c r="D44" s="1442"/>
      <c r="E44" s="1443"/>
      <c r="F44" s="1444"/>
      <c r="G44" s="1445"/>
      <c r="H44" s="1446"/>
      <c r="I44" s="1447"/>
      <c r="J44" s="1448"/>
      <c r="K44" s="1449"/>
    </row>
    <row r="45" spans="1:11" ht="15" thickBot="1" x14ac:dyDescent="0.35">
      <c r="A45" s="1439"/>
      <c r="B45" s="1440"/>
      <c r="C45" s="1441"/>
      <c r="D45" s="1442"/>
      <c r="E45" s="1443"/>
      <c r="F45" s="1444"/>
      <c r="G45" s="1445"/>
      <c r="H45" s="1446"/>
      <c r="I45" s="1447"/>
      <c r="J45" s="1448"/>
      <c r="K45" s="1449"/>
    </row>
    <row r="46" spans="1:11" ht="15" thickBot="1" x14ac:dyDescent="0.35">
      <c r="A46" s="1439"/>
      <c r="B46" s="1440"/>
      <c r="C46" s="1441"/>
      <c r="D46" s="1442"/>
      <c r="E46" s="1443"/>
      <c r="F46" s="1444"/>
      <c r="G46" s="1445"/>
      <c r="H46" s="1446"/>
      <c r="I46" s="1447"/>
      <c r="J46" s="1448"/>
      <c r="K46" s="1449"/>
    </row>
    <row r="47" spans="1:11" ht="15" thickBot="1" x14ac:dyDescent="0.35">
      <c r="A47" s="1439">
        <f>'5I-Infrastructure Projects'!$A$15</f>
        <v>0</v>
      </c>
      <c r="B47" s="1440"/>
      <c r="C47" s="1441"/>
      <c r="D47" s="1442"/>
      <c r="E47" s="1443"/>
      <c r="F47" s="1444"/>
      <c r="G47" s="1445"/>
      <c r="H47" s="1446"/>
      <c r="I47" s="1447"/>
      <c r="J47" s="1448"/>
      <c r="K47" s="1449"/>
    </row>
    <row r="48" spans="1:11" ht="15" thickBot="1" x14ac:dyDescent="0.35">
      <c r="A48" s="1439"/>
      <c r="B48" s="1440"/>
      <c r="C48" s="1441"/>
      <c r="D48" s="1442"/>
      <c r="E48" s="1443"/>
      <c r="F48" s="1444"/>
      <c r="G48" s="1445"/>
      <c r="H48" s="1446"/>
      <c r="I48" s="1447"/>
      <c r="J48" s="1448"/>
      <c r="K48" s="1449"/>
    </row>
    <row r="49" spans="1:11" ht="15" thickBot="1" x14ac:dyDescent="0.35">
      <c r="A49" s="1439"/>
      <c r="B49" s="1440"/>
      <c r="C49" s="1441"/>
      <c r="D49" s="1442"/>
      <c r="E49" s="1443"/>
      <c r="F49" s="1444"/>
      <c r="G49" s="1445"/>
      <c r="H49" s="1446"/>
      <c r="I49" s="1447"/>
      <c r="J49" s="1448"/>
      <c r="K49" s="1449"/>
    </row>
    <row r="50" spans="1:11" ht="15" thickBot="1" x14ac:dyDescent="0.35">
      <c r="A50" s="1439"/>
      <c r="B50" s="1440"/>
      <c r="C50" s="1441"/>
      <c r="D50" s="1442"/>
      <c r="E50" s="1443"/>
      <c r="F50" s="1444"/>
      <c r="G50" s="1445"/>
      <c r="H50" s="1446"/>
      <c r="I50" s="1447"/>
      <c r="J50" s="1448"/>
      <c r="K50" s="1449"/>
    </row>
    <row r="51" spans="1:11" ht="15" thickBot="1" x14ac:dyDescent="0.35">
      <c r="A51" s="1439"/>
      <c r="B51" s="1440"/>
      <c r="C51" s="1441"/>
      <c r="D51" s="1442"/>
      <c r="E51" s="1443"/>
      <c r="F51" s="1444"/>
      <c r="G51" s="1445"/>
      <c r="H51" s="1446"/>
      <c r="I51" s="1447"/>
      <c r="J51" s="1448"/>
      <c r="K51" s="1449"/>
    </row>
    <row r="52" spans="1:11" ht="15" thickBot="1" x14ac:dyDescent="0.35">
      <c r="A52" s="1439"/>
      <c r="B52" s="1440"/>
      <c r="C52" s="1441"/>
      <c r="D52" s="1442"/>
      <c r="E52" s="1443"/>
      <c r="F52" s="1444"/>
      <c r="G52" s="1445"/>
      <c r="H52" s="1446"/>
      <c r="I52" s="1447"/>
      <c r="J52" s="1448"/>
      <c r="K52" s="1449"/>
    </row>
    <row r="53" spans="1:11" ht="15" thickBot="1" x14ac:dyDescent="0.35">
      <c r="A53" s="1439">
        <f>'5I-Infrastructure Projects'!$A$16</f>
        <v>0</v>
      </c>
      <c r="B53" s="1440"/>
      <c r="C53" s="1441"/>
      <c r="D53" s="1442"/>
      <c r="E53" s="1443"/>
      <c r="F53" s="1444"/>
      <c r="G53" s="1445"/>
      <c r="H53" s="1446"/>
      <c r="I53" s="1447"/>
      <c r="J53" s="1448"/>
      <c r="K53" s="1449"/>
    </row>
    <row r="54" spans="1:11" ht="15" thickBot="1" x14ac:dyDescent="0.35">
      <c r="A54" s="1439"/>
      <c r="B54" s="1440"/>
      <c r="C54" s="1441"/>
      <c r="D54" s="1442"/>
      <c r="E54" s="1443"/>
      <c r="F54" s="1444"/>
      <c r="G54" s="1445"/>
      <c r="H54" s="1446"/>
      <c r="I54" s="1447"/>
      <c r="J54" s="1448"/>
      <c r="K54" s="1449"/>
    </row>
    <row r="55" spans="1:11" ht="15" thickBot="1" x14ac:dyDescent="0.35">
      <c r="A55" s="1439"/>
      <c r="B55" s="1440"/>
      <c r="C55" s="1441"/>
      <c r="D55" s="1442"/>
      <c r="E55" s="1443"/>
      <c r="F55" s="1444"/>
      <c r="G55" s="1445"/>
      <c r="H55" s="1446"/>
      <c r="I55" s="1447"/>
      <c r="J55" s="1448"/>
      <c r="K55" s="1449"/>
    </row>
    <row r="56" spans="1:11" ht="15" thickBot="1" x14ac:dyDescent="0.35">
      <c r="A56" s="1439"/>
      <c r="B56" s="1440"/>
      <c r="C56" s="1441"/>
      <c r="D56" s="1442"/>
      <c r="E56" s="1443"/>
      <c r="F56" s="1444"/>
      <c r="G56" s="1445"/>
      <c r="H56" s="1446"/>
      <c r="I56" s="1447"/>
      <c r="J56" s="1448"/>
      <c r="K56" s="1449"/>
    </row>
    <row r="57" spans="1:11" ht="15" thickBot="1" x14ac:dyDescent="0.35">
      <c r="A57" s="1439"/>
      <c r="B57" s="1440"/>
      <c r="C57" s="1441"/>
      <c r="D57" s="1442"/>
      <c r="E57" s="1443"/>
      <c r="F57" s="1444"/>
      <c r="G57" s="1445"/>
      <c r="H57" s="1446"/>
      <c r="I57" s="1447"/>
      <c r="J57" s="1448"/>
      <c r="K57" s="1449"/>
    </row>
    <row r="58" spans="1:11" ht="15" thickBot="1" x14ac:dyDescent="0.35">
      <c r="A58" s="1439"/>
      <c r="B58" s="1440"/>
      <c r="C58" s="1441"/>
      <c r="D58" s="1442"/>
      <c r="E58" s="1443"/>
      <c r="F58" s="1444"/>
      <c r="G58" s="1445"/>
      <c r="H58" s="1446"/>
      <c r="I58" s="1447"/>
      <c r="J58" s="1448"/>
      <c r="K58" s="1449"/>
    </row>
    <row r="59" spans="1:11" ht="15" thickBot="1" x14ac:dyDescent="0.35">
      <c r="A59" s="1439">
        <f>'5I-Infrastructure Projects'!$A$17</f>
        <v>0</v>
      </c>
      <c r="B59" s="1440"/>
      <c r="C59" s="1441"/>
      <c r="D59" s="1442"/>
      <c r="E59" s="1443"/>
      <c r="F59" s="1444"/>
      <c r="G59" s="1445"/>
      <c r="H59" s="1446"/>
      <c r="I59" s="1447"/>
      <c r="J59" s="1448"/>
      <c r="K59" s="1449"/>
    </row>
    <row r="60" spans="1:11" ht="15" thickBot="1" x14ac:dyDescent="0.35">
      <c r="A60" s="1439"/>
      <c r="B60" s="1440"/>
      <c r="C60" s="1441"/>
      <c r="D60" s="1442"/>
      <c r="E60" s="1443"/>
      <c r="F60" s="1444"/>
      <c r="G60" s="1445"/>
      <c r="H60" s="1446"/>
      <c r="I60" s="1447"/>
      <c r="J60" s="1448"/>
      <c r="K60" s="1449"/>
    </row>
    <row r="61" spans="1:11" ht="15" thickBot="1" x14ac:dyDescent="0.35">
      <c r="A61" s="1439"/>
      <c r="B61" s="1440"/>
      <c r="C61" s="1441"/>
      <c r="D61" s="1442"/>
      <c r="E61" s="1443"/>
      <c r="F61" s="1444"/>
      <c r="G61" s="1445"/>
      <c r="H61" s="1446"/>
      <c r="I61" s="1447"/>
      <c r="J61" s="1448"/>
      <c r="K61" s="1449"/>
    </row>
    <row r="62" spans="1:11" ht="15" thickBot="1" x14ac:dyDescent="0.35">
      <c r="A62" s="1439"/>
      <c r="B62" s="1440"/>
      <c r="C62" s="1441"/>
      <c r="D62" s="1442"/>
      <c r="E62" s="1443"/>
      <c r="F62" s="1444"/>
      <c r="G62" s="1445"/>
      <c r="H62" s="1446"/>
      <c r="I62" s="1447"/>
      <c r="J62" s="1448"/>
      <c r="K62" s="1449"/>
    </row>
    <row r="63" spans="1:11" ht="15" thickBot="1" x14ac:dyDescent="0.35">
      <c r="A63" s="1439"/>
      <c r="B63" s="1440"/>
      <c r="C63" s="1441"/>
      <c r="D63" s="1442"/>
      <c r="E63" s="1443"/>
      <c r="F63" s="1444"/>
      <c r="G63" s="1445"/>
      <c r="H63" s="1446"/>
      <c r="I63" s="1447"/>
      <c r="J63" s="1448"/>
      <c r="K63" s="1449"/>
    </row>
    <row r="64" spans="1:11" ht="15" thickBot="1" x14ac:dyDescent="0.35">
      <c r="A64" s="1439"/>
      <c r="B64" s="1440"/>
      <c r="C64" s="1441"/>
      <c r="D64" s="1442"/>
      <c r="E64" s="1443"/>
      <c r="F64" s="1444"/>
      <c r="G64" s="1445"/>
      <c r="H64" s="1446"/>
      <c r="I64" s="1447"/>
      <c r="J64" s="1448"/>
      <c r="K64" s="1449"/>
    </row>
    <row r="65" spans="1:11" ht="15" thickBot="1" x14ac:dyDescent="0.35">
      <c r="A65" s="1439">
        <f>'5I-Infrastructure Projects'!$A$18</f>
        <v>0</v>
      </c>
      <c r="B65" s="1440"/>
      <c r="C65" s="1441"/>
      <c r="D65" s="1442"/>
      <c r="E65" s="1443"/>
      <c r="F65" s="1444"/>
      <c r="G65" s="1445"/>
      <c r="H65" s="1446"/>
      <c r="I65" s="1447"/>
      <c r="J65" s="1448"/>
      <c r="K65" s="1449"/>
    </row>
    <row r="66" spans="1:11" ht="15" thickBot="1" x14ac:dyDescent="0.35">
      <c r="A66" s="1439"/>
      <c r="B66" s="1440"/>
      <c r="C66" s="1441"/>
      <c r="D66" s="1442"/>
      <c r="E66" s="1443"/>
      <c r="F66" s="1444"/>
      <c r="G66" s="1445"/>
      <c r="H66" s="1446"/>
      <c r="I66" s="1447"/>
      <c r="J66" s="1448"/>
      <c r="K66" s="1449"/>
    </row>
    <row r="67" spans="1:11" ht="15" thickBot="1" x14ac:dyDescent="0.35">
      <c r="A67" s="1439"/>
      <c r="B67" s="1440"/>
      <c r="C67" s="1441"/>
      <c r="D67" s="1442"/>
      <c r="E67" s="1443"/>
      <c r="F67" s="1444"/>
      <c r="G67" s="1445"/>
      <c r="H67" s="1446"/>
      <c r="I67" s="1447"/>
      <c r="J67" s="1448"/>
      <c r="K67" s="1449"/>
    </row>
    <row r="68" spans="1:11" ht="15" thickBot="1" x14ac:dyDescent="0.35">
      <c r="A68" s="1439"/>
      <c r="B68" s="1440"/>
      <c r="C68" s="1441"/>
      <c r="D68" s="1442"/>
      <c r="E68" s="1443"/>
      <c r="F68" s="1444"/>
      <c r="G68" s="1445"/>
      <c r="H68" s="1446"/>
      <c r="I68" s="1447"/>
      <c r="J68" s="1448"/>
      <c r="K68" s="1449"/>
    </row>
    <row r="69" spans="1:11" ht="15" thickBot="1" x14ac:dyDescent="0.35">
      <c r="A69" s="1439"/>
      <c r="B69" s="1440"/>
      <c r="C69" s="1441"/>
      <c r="D69" s="1442"/>
      <c r="E69" s="1443"/>
      <c r="F69" s="1444"/>
      <c r="G69" s="1445"/>
      <c r="H69" s="1446"/>
      <c r="I69" s="1447"/>
      <c r="J69" s="1448"/>
      <c r="K69" s="1449"/>
    </row>
    <row r="70" spans="1:11" ht="15" thickBot="1" x14ac:dyDescent="0.35">
      <c r="A70" s="1439"/>
      <c r="B70" s="1440"/>
      <c r="C70" s="1441"/>
      <c r="D70" s="1442"/>
      <c r="E70" s="1443"/>
      <c r="F70" s="1444"/>
      <c r="G70" s="1445"/>
      <c r="H70" s="1446"/>
      <c r="I70" s="1447"/>
      <c r="J70" s="1448"/>
      <c r="K70" s="1449"/>
    </row>
    <row r="71" spans="1:11" ht="15" thickBot="1" x14ac:dyDescent="0.35">
      <c r="A71" s="1439">
        <f>'5I-Infrastructure Projects'!$A$19</f>
        <v>0</v>
      </c>
      <c r="B71" s="1440"/>
      <c r="C71" s="1441"/>
      <c r="D71" s="1442"/>
      <c r="E71" s="1443"/>
      <c r="F71" s="1444"/>
      <c r="G71" s="1445"/>
      <c r="H71" s="1446"/>
      <c r="I71" s="1447"/>
      <c r="J71" s="1448"/>
      <c r="K71" s="1449"/>
    </row>
    <row r="72" spans="1:11" ht="15" thickBot="1" x14ac:dyDescent="0.35">
      <c r="A72" s="1439"/>
      <c r="B72" s="1440"/>
      <c r="C72" s="1441"/>
      <c r="D72" s="1442"/>
      <c r="E72" s="1443"/>
      <c r="F72" s="1444"/>
      <c r="G72" s="1445"/>
      <c r="H72" s="1446"/>
      <c r="I72" s="1447"/>
      <c r="J72" s="1448"/>
      <c r="K72" s="1449"/>
    </row>
    <row r="73" spans="1:11" ht="15" thickBot="1" x14ac:dyDescent="0.35">
      <c r="A73" s="1439"/>
      <c r="B73" s="1440"/>
      <c r="C73" s="1441"/>
      <c r="D73" s="1442"/>
      <c r="E73" s="1443"/>
      <c r="F73" s="1444"/>
      <c r="G73" s="1445"/>
      <c r="H73" s="1446"/>
      <c r="I73" s="1447"/>
      <c r="J73" s="1448"/>
      <c r="K73" s="1449"/>
    </row>
    <row r="74" spans="1:11" ht="15" thickBot="1" x14ac:dyDescent="0.35">
      <c r="A74" s="1439"/>
      <c r="B74" s="1440"/>
      <c r="C74" s="1441"/>
      <c r="D74" s="1442"/>
      <c r="E74" s="1443"/>
      <c r="F74" s="1444"/>
      <c r="G74" s="1445"/>
      <c r="H74" s="1446"/>
      <c r="I74" s="1447"/>
      <c r="J74" s="1448"/>
      <c r="K74" s="1449"/>
    </row>
    <row r="75" spans="1:11" ht="15" thickBot="1" x14ac:dyDescent="0.35">
      <c r="A75" s="1439"/>
      <c r="B75" s="1440"/>
      <c r="C75" s="1441"/>
      <c r="D75" s="1442"/>
      <c r="E75" s="1443"/>
      <c r="F75" s="1444"/>
      <c r="G75" s="1445"/>
      <c r="H75" s="1446"/>
      <c r="I75" s="1447"/>
      <c r="J75" s="1448"/>
      <c r="K75" s="1449"/>
    </row>
    <row r="76" spans="1:11" ht="15" thickBot="1" x14ac:dyDescent="0.35">
      <c r="A76" s="1439"/>
      <c r="B76" s="1440"/>
      <c r="C76" s="1441"/>
      <c r="D76" s="1442"/>
      <c r="E76" s="1443"/>
      <c r="F76" s="1444"/>
      <c r="G76" s="1445"/>
      <c r="H76" s="1446"/>
      <c r="I76" s="1447"/>
      <c r="J76" s="1448"/>
      <c r="K76" s="1449"/>
    </row>
    <row r="77" spans="1:11" ht="15" thickBot="1" x14ac:dyDescent="0.35">
      <c r="A77" s="1439">
        <f>'5I-Infrastructure Projects'!$A$20</f>
        <v>0</v>
      </c>
      <c r="B77" s="1440"/>
      <c r="C77" s="1441"/>
      <c r="D77" s="1442"/>
      <c r="E77" s="1443"/>
      <c r="F77" s="1444"/>
      <c r="G77" s="1445"/>
      <c r="H77" s="1446"/>
      <c r="I77" s="1447"/>
      <c r="J77" s="1448"/>
      <c r="K77" s="1449"/>
    </row>
    <row r="78" spans="1:11" ht="15" thickBot="1" x14ac:dyDescent="0.35">
      <c r="A78" s="1439"/>
      <c r="B78" s="1440"/>
      <c r="C78" s="1441"/>
      <c r="D78" s="1442"/>
      <c r="E78" s="1443"/>
      <c r="F78" s="1444"/>
      <c r="G78" s="1445"/>
      <c r="H78" s="1446"/>
      <c r="I78" s="1447"/>
      <c r="J78" s="1448"/>
      <c r="K78" s="1449"/>
    </row>
    <row r="79" spans="1:11" ht="15" thickBot="1" x14ac:dyDescent="0.35">
      <c r="A79" s="1439"/>
      <c r="B79" s="1440"/>
      <c r="C79" s="1441"/>
      <c r="D79" s="1442"/>
      <c r="E79" s="1443"/>
      <c r="F79" s="1444"/>
      <c r="G79" s="1445"/>
      <c r="H79" s="1446"/>
      <c r="I79" s="1447"/>
      <c r="J79" s="1448"/>
      <c r="K79" s="1449"/>
    </row>
    <row r="80" spans="1:11" ht="15" thickBot="1" x14ac:dyDescent="0.35">
      <c r="A80" s="1439"/>
      <c r="B80" s="1440"/>
      <c r="C80" s="1441"/>
      <c r="D80" s="1442"/>
      <c r="E80" s="1443"/>
      <c r="F80" s="1444"/>
      <c r="G80" s="1445"/>
      <c r="H80" s="1446"/>
      <c r="I80" s="1447"/>
      <c r="J80" s="1448"/>
      <c r="K80" s="1449"/>
    </row>
    <row r="81" spans="1:11" ht="15" thickBot="1" x14ac:dyDescent="0.35">
      <c r="A81" s="1439"/>
      <c r="B81" s="1440"/>
      <c r="C81" s="1441"/>
      <c r="D81" s="1442"/>
      <c r="E81" s="1443"/>
      <c r="F81" s="1444"/>
      <c r="G81" s="1445"/>
      <c r="H81" s="1446"/>
      <c r="I81" s="1447"/>
      <c r="J81" s="1448"/>
      <c r="K81" s="1449"/>
    </row>
    <row r="82" spans="1:11" ht="15" thickBot="1" x14ac:dyDescent="0.35">
      <c r="A82" s="1439"/>
      <c r="B82" s="1440"/>
      <c r="C82" s="1441"/>
      <c r="D82" s="1442"/>
      <c r="E82" s="1443"/>
      <c r="F82" s="1444"/>
      <c r="G82" s="1445"/>
      <c r="H82" s="1446"/>
      <c r="I82" s="1447"/>
      <c r="J82" s="1448"/>
      <c r="K82" s="1449"/>
    </row>
    <row r="83" spans="1:11" ht="15" thickBot="1" x14ac:dyDescent="0.35">
      <c r="A83" s="1439">
        <f>'5I-Infrastructure Projects'!$A$21</f>
        <v>0</v>
      </c>
      <c r="B83" s="1440"/>
      <c r="C83" s="1441"/>
      <c r="D83" s="1442"/>
      <c r="E83" s="1443"/>
      <c r="F83" s="1444"/>
      <c r="G83" s="1445"/>
      <c r="H83" s="1446"/>
      <c r="I83" s="1447"/>
      <c r="J83" s="1448"/>
      <c r="K83" s="1449"/>
    </row>
    <row r="84" spans="1:11" ht="15" thickBot="1" x14ac:dyDescent="0.35">
      <c r="A84" s="1439"/>
      <c r="B84" s="1440"/>
      <c r="C84" s="1441"/>
      <c r="D84" s="1442"/>
      <c r="E84" s="1443"/>
      <c r="F84" s="1444"/>
      <c r="G84" s="1445"/>
      <c r="H84" s="1446"/>
      <c r="I84" s="1447"/>
      <c r="J84" s="1448"/>
      <c r="K84" s="1449"/>
    </row>
    <row r="85" spans="1:11" ht="15" thickBot="1" x14ac:dyDescent="0.35">
      <c r="A85" s="1439"/>
      <c r="B85" s="1440"/>
      <c r="C85" s="1441"/>
      <c r="D85" s="1442"/>
      <c r="E85" s="1443"/>
      <c r="F85" s="1444"/>
      <c r="G85" s="1445"/>
      <c r="H85" s="1446"/>
      <c r="I85" s="1447"/>
      <c r="J85" s="1448"/>
      <c r="K85" s="1449"/>
    </row>
    <row r="86" spans="1:11" ht="15" thickBot="1" x14ac:dyDescent="0.35">
      <c r="A86" s="1439"/>
      <c r="B86" s="1440"/>
      <c r="C86" s="1441"/>
      <c r="D86" s="1442"/>
      <c r="E86" s="1443"/>
      <c r="F86" s="1444"/>
      <c r="G86" s="1445"/>
      <c r="H86" s="1446"/>
      <c r="I86" s="1447"/>
      <c r="J86" s="1448"/>
      <c r="K86" s="1449"/>
    </row>
    <row r="87" spans="1:11" ht="15" thickBot="1" x14ac:dyDescent="0.35">
      <c r="A87" s="1439"/>
      <c r="B87" s="1440"/>
      <c r="C87" s="1441"/>
      <c r="D87" s="1442"/>
      <c r="E87" s="1443"/>
      <c r="F87" s="1444"/>
      <c r="G87" s="1445"/>
      <c r="H87" s="1446"/>
      <c r="I87" s="1447"/>
      <c r="J87" s="1448"/>
      <c r="K87" s="1449"/>
    </row>
    <row r="88" spans="1:11" ht="15" thickBot="1" x14ac:dyDescent="0.35">
      <c r="A88" s="1439"/>
      <c r="B88" s="1440"/>
      <c r="C88" s="1441"/>
      <c r="D88" s="1442"/>
      <c r="E88" s="1443"/>
      <c r="F88" s="1444"/>
      <c r="G88" s="1445"/>
      <c r="H88" s="1446"/>
      <c r="I88" s="1447"/>
      <c r="J88" s="1448"/>
      <c r="K88" s="1449"/>
    </row>
    <row r="89" spans="1:11" ht="15" thickBot="1" x14ac:dyDescent="0.35">
      <c r="A89" s="1439">
        <f>'5I-Infrastructure Projects'!$A$22</f>
        <v>0</v>
      </c>
      <c r="B89" s="1440"/>
      <c r="C89" s="1441"/>
      <c r="D89" s="1442"/>
      <c r="E89" s="1443"/>
      <c r="F89" s="1444"/>
      <c r="G89" s="1445"/>
      <c r="H89" s="1446"/>
      <c r="I89" s="1447"/>
      <c r="J89" s="1448"/>
      <c r="K89" s="1449"/>
    </row>
    <row r="90" spans="1:11" ht="15" thickBot="1" x14ac:dyDescent="0.35">
      <c r="A90" s="1439"/>
      <c r="B90" s="1440"/>
      <c r="C90" s="1441"/>
      <c r="D90" s="1442"/>
      <c r="E90" s="1443"/>
      <c r="F90" s="1444"/>
      <c r="G90" s="1445"/>
      <c r="H90" s="1446"/>
      <c r="I90" s="1447"/>
      <c r="J90" s="1448"/>
      <c r="K90" s="1449"/>
    </row>
    <row r="91" spans="1:11" ht="15" thickBot="1" x14ac:dyDescent="0.35">
      <c r="A91" s="1439"/>
      <c r="B91" s="1440"/>
      <c r="C91" s="1441"/>
      <c r="D91" s="1442"/>
      <c r="E91" s="1443"/>
      <c r="F91" s="1444"/>
      <c r="G91" s="1445"/>
      <c r="H91" s="1446"/>
      <c r="I91" s="1447"/>
      <c r="J91" s="1448"/>
      <c r="K91" s="1449"/>
    </row>
    <row r="92" spans="1:11" ht="15" thickBot="1" x14ac:dyDescent="0.35">
      <c r="A92" s="1439"/>
      <c r="B92" s="1440"/>
      <c r="C92" s="1441"/>
      <c r="D92" s="1442"/>
      <c r="E92" s="1443"/>
      <c r="F92" s="1444"/>
      <c r="G92" s="1445"/>
      <c r="H92" s="1446"/>
      <c r="I92" s="1447"/>
      <c r="J92" s="1448"/>
      <c r="K92" s="1449"/>
    </row>
    <row r="93" spans="1:11" ht="15" thickBot="1" x14ac:dyDescent="0.35">
      <c r="A93" s="1439"/>
      <c r="B93" s="1440"/>
      <c r="C93" s="1441"/>
      <c r="D93" s="1442"/>
      <c r="E93" s="345"/>
      <c r="F93" s="1444"/>
      <c r="G93" s="1445"/>
      <c r="H93" s="1446"/>
      <c r="I93" s="1447"/>
      <c r="J93" s="1448"/>
      <c r="K93" s="1449"/>
    </row>
    <row r="94" spans="1:11" ht="15" thickBot="1" x14ac:dyDescent="0.35">
      <c r="A94" s="1439">
        <f>'5I-Infrastructure Projects'!$A$23</f>
        <v>0</v>
      </c>
      <c r="B94" s="1440"/>
      <c r="C94" s="1441"/>
      <c r="D94" s="1442"/>
      <c r="E94" s="1443"/>
      <c r="F94" s="1444"/>
      <c r="G94" s="1445"/>
      <c r="H94" s="1446"/>
      <c r="I94" s="1447"/>
      <c r="J94" s="1448"/>
      <c r="K94" s="1449"/>
    </row>
    <row r="95" spans="1:11" ht="15" thickBot="1" x14ac:dyDescent="0.35">
      <c r="A95" s="1439"/>
      <c r="B95" s="1440"/>
      <c r="C95" s="1441"/>
      <c r="D95" s="1442"/>
      <c r="E95" s="1443"/>
      <c r="F95" s="1444"/>
      <c r="G95" s="1445"/>
      <c r="H95" s="1446"/>
      <c r="I95" s="1447"/>
      <c r="J95" s="1448"/>
      <c r="K95" s="1449"/>
    </row>
    <row r="96" spans="1:11" ht="15" thickBot="1" x14ac:dyDescent="0.35">
      <c r="A96" s="1439"/>
      <c r="B96" s="1440"/>
      <c r="C96" s="1441"/>
      <c r="D96" s="1442"/>
      <c r="E96" s="1443"/>
      <c r="F96" s="1444"/>
      <c r="G96" s="1445"/>
      <c r="H96" s="1446"/>
      <c r="I96" s="1447"/>
      <c r="J96" s="1448"/>
      <c r="K96" s="1449"/>
    </row>
    <row r="97" spans="1:11" ht="15" thickBot="1" x14ac:dyDescent="0.35">
      <c r="A97" s="1439"/>
      <c r="B97" s="1440"/>
      <c r="C97" s="1441"/>
      <c r="D97" s="1442"/>
      <c r="E97" s="1443"/>
      <c r="F97" s="1444"/>
      <c r="G97" s="1445"/>
      <c r="H97" s="1446"/>
      <c r="I97" s="1447"/>
      <c r="J97" s="1448"/>
      <c r="K97" s="1449"/>
    </row>
    <row r="98" spans="1:11" ht="15" thickBot="1" x14ac:dyDescent="0.35">
      <c r="A98" s="1439"/>
      <c r="B98" s="1440"/>
      <c r="C98" s="1441"/>
      <c r="D98" s="1442"/>
      <c r="E98" s="1443"/>
      <c r="F98" s="1444"/>
      <c r="G98" s="1445"/>
      <c r="H98" s="1446"/>
      <c r="I98" s="1447"/>
      <c r="J98" s="1448"/>
      <c r="K98" s="1449"/>
    </row>
    <row r="99" spans="1:11" ht="15" thickBot="1" x14ac:dyDescent="0.35">
      <c r="A99" s="1439"/>
      <c r="B99" s="1440"/>
      <c r="C99" s="1441"/>
      <c r="D99" s="1442"/>
      <c r="E99" s="1443"/>
      <c r="F99" s="1444"/>
      <c r="G99" s="1445"/>
      <c r="H99" s="1446"/>
      <c r="I99" s="1447"/>
      <c r="J99" s="1448"/>
      <c r="K99" s="1449"/>
    </row>
    <row r="100" spans="1:11" ht="15" thickBot="1" x14ac:dyDescent="0.35">
      <c r="A100" s="1439">
        <f>'5I-Infrastructure Projects'!$A$24</f>
        <v>0</v>
      </c>
      <c r="B100" s="1440"/>
      <c r="C100" s="1441"/>
      <c r="D100" s="1442"/>
      <c r="E100" s="345"/>
      <c r="F100" s="1444"/>
      <c r="G100" s="1445"/>
      <c r="H100" s="1446"/>
      <c r="I100" s="1447"/>
      <c r="J100" s="1448"/>
      <c r="K100" s="1449"/>
    </row>
    <row r="101" spans="1:11" ht="15" thickBot="1" x14ac:dyDescent="0.35">
      <c r="A101" s="1439"/>
      <c r="B101" s="1440"/>
      <c r="C101" s="1441"/>
      <c r="D101" s="1442"/>
      <c r="E101" s="1443"/>
      <c r="F101" s="1444"/>
      <c r="G101" s="1445"/>
      <c r="H101" s="1446"/>
      <c r="I101" s="1447"/>
      <c r="J101" s="1448"/>
      <c r="K101" s="1449"/>
    </row>
    <row r="102" spans="1:11" ht="15" thickBot="1" x14ac:dyDescent="0.35">
      <c r="A102" s="1439"/>
      <c r="B102" s="1440"/>
      <c r="C102" s="1441"/>
      <c r="D102" s="1442"/>
      <c r="E102" s="1443"/>
      <c r="F102" s="1444"/>
      <c r="G102" s="1445"/>
      <c r="H102" s="1446"/>
      <c r="I102" s="1447"/>
      <c r="J102" s="1448"/>
      <c r="K102" s="1449"/>
    </row>
    <row r="103" spans="1:11" ht="15" thickBot="1" x14ac:dyDescent="0.35">
      <c r="A103" s="1439"/>
      <c r="B103" s="1440"/>
      <c r="C103" s="1441"/>
      <c r="D103" s="1442"/>
      <c r="E103" s="1443"/>
      <c r="F103" s="1444"/>
      <c r="G103" s="1445"/>
      <c r="H103" s="1446"/>
      <c r="I103" s="1447"/>
      <c r="J103" s="1448"/>
      <c r="K103" s="1449"/>
    </row>
    <row r="104" spans="1:11" ht="15" thickBot="1" x14ac:dyDescent="0.35">
      <c r="A104" s="1439"/>
      <c r="B104" s="1440"/>
      <c r="C104" s="1441"/>
      <c r="D104" s="1442"/>
      <c r="E104" s="1443"/>
      <c r="F104" s="1444"/>
      <c r="G104" s="1445"/>
      <c r="H104" s="1446"/>
      <c r="I104" s="1447"/>
      <c r="J104" s="1448"/>
      <c r="K104" s="1449"/>
    </row>
    <row r="105" spans="1:11" ht="15" thickBot="1" x14ac:dyDescent="0.35">
      <c r="A105" s="1439">
        <f>'5I-Infrastructure Projects'!$A$25</f>
        <v>0</v>
      </c>
      <c r="B105" s="1440"/>
      <c r="C105" s="1441"/>
      <c r="D105" s="1442"/>
      <c r="E105" s="1443"/>
      <c r="F105" s="1444"/>
      <c r="G105" s="1445"/>
      <c r="H105" s="1446"/>
      <c r="I105" s="1447"/>
      <c r="J105" s="1448"/>
      <c r="K105" s="1449"/>
    </row>
    <row r="106" spans="1:11" ht="15" thickBot="1" x14ac:dyDescent="0.35">
      <c r="A106" s="1439"/>
      <c r="B106" s="1440"/>
      <c r="C106" s="1441"/>
      <c r="D106" s="1442"/>
      <c r="E106" s="1443"/>
      <c r="F106" s="1444"/>
      <c r="G106" s="1445"/>
      <c r="H106" s="1446"/>
      <c r="I106" s="1447"/>
      <c r="J106" s="1448"/>
      <c r="K106" s="1449"/>
    </row>
    <row r="107" spans="1:11" ht="15" thickBot="1" x14ac:dyDescent="0.35">
      <c r="A107" s="1439"/>
      <c r="B107" s="1440"/>
      <c r="C107" s="1441"/>
      <c r="D107" s="1442"/>
      <c r="E107" s="1443"/>
      <c r="F107" s="1444"/>
      <c r="G107" s="1445"/>
      <c r="H107" s="1446"/>
      <c r="I107" s="1447"/>
      <c r="J107" s="1448"/>
      <c r="K107" s="1449"/>
    </row>
    <row r="108" spans="1:11" ht="15" thickBot="1" x14ac:dyDescent="0.35">
      <c r="A108" s="1439"/>
      <c r="B108" s="1440"/>
      <c r="C108" s="1441"/>
      <c r="D108" s="1442"/>
      <c r="E108" s="1443"/>
      <c r="F108" s="1444"/>
      <c r="G108" s="1445"/>
      <c r="H108" s="1446"/>
      <c r="I108" s="1447"/>
      <c r="J108" s="1448"/>
      <c r="K108" s="1449"/>
    </row>
    <row r="109" spans="1:11" ht="15" thickBot="1" x14ac:dyDescent="0.35">
      <c r="A109" s="1439"/>
      <c r="B109" s="1440"/>
      <c r="C109" s="1441"/>
      <c r="D109" s="1442"/>
      <c r="E109" s="1443"/>
      <c r="F109" s="1444"/>
      <c r="G109" s="1445"/>
      <c r="H109" s="1446"/>
      <c r="I109" s="1447"/>
      <c r="J109" s="1448"/>
      <c r="K109" s="1449"/>
    </row>
    <row r="110" spans="1:11" ht="15" thickBot="1" x14ac:dyDescent="0.35">
      <c r="A110" s="1439"/>
      <c r="B110" s="1440"/>
      <c r="C110" s="1441"/>
      <c r="D110" s="1442"/>
      <c r="E110" s="1443"/>
      <c r="F110" s="1444"/>
      <c r="G110" s="1445"/>
      <c r="H110" s="1446"/>
      <c r="I110" s="1447"/>
      <c r="J110" s="1448"/>
      <c r="K110" s="1449"/>
    </row>
    <row r="111" spans="1:11" ht="15" thickBot="1" x14ac:dyDescent="0.35">
      <c r="A111" s="1439">
        <f>'5I-Infrastructure Projects'!$A$26</f>
        <v>0</v>
      </c>
      <c r="B111" s="1440"/>
      <c r="C111" s="1441"/>
      <c r="D111" s="1442"/>
      <c r="E111" s="1443"/>
      <c r="F111" s="1444"/>
      <c r="G111" s="1445"/>
      <c r="H111" s="1446"/>
      <c r="I111" s="1447"/>
      <c r="J111" s="1448"/>
      <c r="K111" s="1449"/>
    </row>
    <row r="112" spans="1:11" ht="15" thickBot="1" x14ac:dyDescent="0.35">
      <c r="A112" s="1439"/>
      <c r="B112" s="1440"/>
      <c r="C112" s="1441"/>
      <c r="D112" s="1442"/>
      <c r="E112" s="1443"/>
      <c r="F112" s="1444"/>
      <c r="G112" s="1445"/>
      <c r="H112" s="1446"/>
      <c r="I112" s="1447"/>
      <c r="J112" s="1448"/>
      <c r="K112" s="1449"/>
    </row>
    <row r="113" spans="1:11" ht="15" thickBot="1" x14ac:dyDescent="0.35">
      <c r="A113" s="1439"/>
      <c r="B113" s="1440"/>
      <c r="C113" s="1441"/>
      <c r="D113" s="1442"/>
      <c r="E113" s="1443"/>
      <c r="F113" s="1444"/>
      <c r="G113" s="1445"/>
      <c r="H113" s="1446"/>
      <c r="I113" s="1447"/>
      <c r="J113" s="1448"/>
      <c r="K113" s="1449"/>
    </row>
    <row r="114" spans="1:11" ht="15" thickBot="1" x14ac:dyDescent="0.35">
      <c r="A114" s="1439"/>
      <c r="B114" s="1440"/>
      <c r="C114" s="1441"/>
      <c r="D114" s="1442"/>
      <c r="E114" s="1443"/>
      <c r="F114" s="1444"/>
      <c r="G114" s="1445"/>
      <c r="H114" s="1446"/>
      <c r="I114" s="1447"/>
      <c r="J114" s="1448"/>
      <c r="K114" s="1449"/>
    </row>
    <row r="115" spans="1:11" ht="15" thickBot="1" x14ac:dyDescent="0.35">
      <c r="A115" s="1439"/>
      <c r="B115" s="1440"/>
      <c r="C115" s="1441"/>
      <c r="D115" s="1442"/>
      <c r="E115" s="1443"/>
      <c r="F115" s="1444"/>
      <c r="G115" s="1445"/>
      <c r="H115" s="1446"/>
      <c r="I115" s="1447"/>
      <c r="J115" s="1448"/>
      <c r="K115" s="1449"/>
    </row>
    <row r="116" spans="1:11" ht="15" thickBot="1" x14ac:dyDescent="0.35">
      <c r="A116" s="1439"/>
      <c r="B116" s="1440"/>
      <c r="C116" s="1441"/>
      <c r="D116" s="1442"/>
      <c r="E116" s="1443"/>
      <c r="F116" s="1444"/>
      <c r="G116" s="1445"/>
      <c r="H116" s="1446"/>
      <c r="I116" s="1447"/>
      <c r="J116" s="1448"/>
      <c r="K116" s="1449"/>
    </row>
    <row r="117" spans="1:11" ht="15" thickBot="1" x14ac:dyDescent="0.35">
      <c r="A117" s="1439">
        <f>'5I-Infrastructure Projects'!$A$27</f>
        <v>0</v>
      </c>
      <c r="B117" s="1440"/>
      <c r="C117" s="1441"/>
      <c r="D117" s="1442"/>
      <c r="E117" s="1443"/>
      <c r="F117" s="1444"/>
      <c r="G117" s="1445"/>
      <c r="H117" s="1446"/>
      <c r="I117" s="1447"/>
      <c r="J117" s="1448"/>
      <c r="K117" s="1449"/>
    </row>
    <row r="118" spans="1:11" ht="15" thickBot="1" x14ac:dyDescent="0.35">
      <c r="A118" s="1439"/>
      <c r="B118" s="1440"/>
      <c r="C118" s="1441"/>
      <c r="D118" s="1442"/>
      <c r="E118" s="1443"/>
      <c r="F118" s="1444"/>
      <c r="G118" s="1445"/>
      <c r="H118" s="1446"/>
      <c r="I118" s="1447"/>
      <c r="J118" s="1448"/>
      <c r="K118" s="1449"/>
    </row>
    <row r="119" spans="1:11" ht="15" thickBot="1" x14ac:dyDescent="0.35">
      <c r="A119" s="1439"/>
      <c r="B119" s="1440"/>
      <c r="C119" s="1441"/>
      <c r="D119" s="1442"/>
      <c r="E119" s="1443"/>
      <c r="F119" s="1444"/>
      <c r="G119" s="1445"/>
      <c r="H119" s="1446"/>
      <c r="I119" s="1447"/>
      <c r="J119" s="1448"/>
      <c r="K119" s="1449"/>
    </row>
    <row r="120" spans="1:11" ht="15" thickBot="1" x14ac:dyDescent="0.35">
      <c r="A120" s="1439"/>
      <c r="B120" s="1440"/>
      <c r="C120" s="1441"/>
      <c r="D120" s="1442"/>
      <c r="E120" s="1443"/>
      <c r="F120" s="1444"/>
      <c r="G120" s="1445"/>
      <c r="H120" s="1446"/>
      <c r="I120" s="1447"/>
      <c r="J120" s="1448"/>
      <c r="K120" s="1449"/>
    </row>
    <row r="121" spans="1:11" ht="15" thickBot="1" x14ac:dyDescent="0.35">
      <c r="A121" s="1439"/>
      <c r="B121" s="1440"/>
      <c r="C121" s="1441"/>
      <c r="D121" s="1442"/>
      <c r="E121" s="1443"/>
      <c r="F121" s="1444"/>
      <c r="G121" s="1445"/>
      <c r="H121" s="1446"/>
      <c r="I121" s="1447"/>
      <c r="J121" s="1448"/>
      <c r="K121" s="1449"/>
    </row>
    <row r="122" spans="1:11" ht="15" thickBot="1" x14ac:dyDescent="0.35">
      <c r="A122" s="1439"/>
      <c r="B122" s="1440"/>
      <c r="C122" s="1441"/>
      <c r="D122" s="1442"/>
      <c r="E122" s="1443"/>
      <c r="F122" s="1444"/>
      <c r="G122" s="1445"/>
      <c r="H122" s="1446"/>
      <c r="I122" s="1447"/>
      <c r="J122" s="1448"/>
      <c r="K122" s="1449"/>
    </row>
    <row r="123" spans="1:11" ht="15" thickBot="1" x14ac:dyDescent="0.35">
      <c r="A123" s="1439">
        <f>'5I-Infrastructure Projects'!$A$28</f>
        <v>0</v>
      </c>
      <c r="B123" s="1440"/>
      <c r="C123" s="1441"/>
      <c r="D123" s="1442"/>
      <c r="E123" s="1443"/>
      <c r="F123" s="1444"/>
      <c r="G123" s="1445"/>
      <c r="H123" s="1446"/>
      <c r="I123" s="1447"/>
      <c r="J123" s="1448"/>
      <c r="K123" s="1449"/>
    </row>
    <row r="124" spans="1:11" ht="15" thickBot="1" x14ac:dyDescent="0.35">
      <c r="A124" s="1439"/>
      <c r="B124" s="1440"/>
      <c r="C124" s="1441"/>
      <c r="D124" s="1442"/>
      <c r="E124" s="1443"/>
      <c r="F124" s="1444"/>
      <c r="G124" s="1445"/>
      <c r="H124" s="1446"/>
      <c r="I124" s="1447"/>
      <c r="J124" s="1448"/>
      <c r="K124" s="1449"/>
    </row>
    <row r="125" spans="1:11" ht="15" thickBot="1" x14ac:dyDescent="0.35">
      <c r="A125" s="1439"/>
      <c r="B125" s="1440"/>
      <c r="C125" s="1441"/>
      <c r="D125" s="1442"/>
      <c r="E125" s="1443"/>
      <c r="F125" s="1444"/>
      <c r="G125" s="1445"/>
      <c r="H125" s="1446"/>
      <c r="I125" s="1447"/>
      <c r="J125" s="1448"/>
      <c r="K125" s="1449"/>
    </row>
    <row r="126" spans="1:11" ht="15" thickBot="1" x14ac:dyDescent="0.35">
      <c r="A126" s="1439"/>
      <c r="B126" s="1440"/>
      <c r="C126" s="1441"/>
      <c r="D126" s="1442"/>
      <c r="E126" s="1443"/>
      <c r="F126" s="1444"/>
      <c r="G126" s="1445"/>
      <c r="H126" s="1446"/>
      <c r="I126" s="1447"/>
      <c r="J126" s="1448"/>
      <c r="K126" s="1449"/>
    </row>
    <row r="127" spans="1:11" ht="15" thickBot="1" x14ac:dyDescent="0.35">
      <c r="A127" s="1439"/>
      <c r="B127" s="1440"/>
      <c r="C127" s="1441"/>
      <c r="D127" s="1442"/>
      <c r="E127" s="1443"/>
      <c r="F127" s="1444"/>
      <c r="G127" s="1445"/>
      <c r="H127" s="1446"/>
      <c r="I127" s="1447"/>
      <c r="J127" s="1448"/>
      <c r="K127" s="1449"/>
    </row>
    <row r="128" spans="1:11" ht="15" thickBot="1" x14ac:dyDescent="0.35">
      <c r="A128" s="1439"/>
      <c r="B128" s="1440"/>
      <c r="C128" s="1441"/>
      <c r="D128" s="1442"/>
      <c r="E128" s="1443"/>
      <c r="F128" s="1444"/>
      <c r="G128" s="1445"/>
      <c r="H128" s="1446"/>
      <c r="I128" s="1447"/>
      <c r="J128" s="1448"/>
      <c r="K128" s="1449"/>
    </row>
    <row r="129" spans="1:11" ht="15" thickBot="1" x14ac:dyDescent="0.35">
      <c r="A129" s="1439">
        <f>'5I-Infrastructure Projects'!$A$29</f>
        <v>0</v>
      </c>
      <c r="B129" s="1440"/>
      <c r="C129" s="1441"/>
      <c r="D129" s="1442"/>
      <c r="E129" s="1443"/>
      <c r="F129" s="1444"/>
      <c r="G129" s="1445"/>
      <c r="H129" s="1446"/>
      <c r="I129" s="1447"/>
      <c r="J129" s="1448"/>
      <c r="K129" s="1449"/>
    </row>
    <row r="130" spans="1:11" ht="15" thickBot="1" x14ac:dyDescent="0.35">
      <c r="A130" s="1439"/>
      <c r="B130" s="1440"/>
      <c r="C130" s="1441"/>
      <c r="D130" s="1442"/>
      <c r="E130" s="1443"/>
      <c r="F130" s="1444"/>
      <c r="G130" s="1445"/>
      <c r="H130" s="1446"/>
      <c r="I130" s="1447"/>
      <c r="J130" s="1448"/>
      <c r="K130" s="1449"/>
    </row>
    <row r="131" spans="1:11" ht="15" thickBot="1" x14ac:dyDescent="0.35">
      <c r="A131" s="1439"/>
      <c r="B131" s="1440"/>
      <c r="C131" s="1441"/>
      <c r="D131" s="1442"/>
      <c r="E131" s="1443"/>
      <c r="F131" s="1444"/>
      <c r="G131" s="1445"/>
      <c r="H131" s="1446"/>
      <c r="I131" s="1447"/>
      <c r="J131" s="1448"/>
      <c r="K131" s="1449"/>
    </row>
    <row r="132" spans="1:11" ht="15" thickBot="1" x14ac:dyDescent="0.35">
      <c r="A132" s="1439"/>
      <c r="B132" s="1440"/>
      <c r="C132" s="1441"/>
      <c r="D132" s="1442"/>
      <c r="E132" s="1443"/>
      <c r="F132" s="1444"/>
      <c r="G132" s="1445"/>
      <c r="H132" s="1446"/>
      <c r="I132" s="1447"/>
      <c r="J132" s="1448"/>
      <c r="K132" s="1449"/>
    </row>
    <row r="133" spans="1:11" ht="15" thickBot="1" x14ac:dyDescent="0.35">
      <c r="A133" s="1439"/>
      <c r="B133" s="1440"/>
      <c r="C133" s="1441"/>
      <c r="D133" s="1442"/>
      <c r="E133" s="1443"/>
      <c r="F133" s="1444"/>
      <c r="G133" s="1445"/>
      <c r="H133" s="1446"/>
      <c r="I133" s="1447"/>
      <c r="J133" s="1448"/>
      <c r="K133" s="1449"/>
    </row>
    <row r="134" spans="1:11" ht="15" thickBot="1" x14ac:dyDescent="0.35">
      <c r="A134" s="1439"/>
      <c r="B134" s="1440"/>
      <c r="C134" s="1441"/>
      <c r="D134" s="1442"/>
      <c r="E134" s="1443"/>
      <c r="F134" s="1444"/>
      <c r="G134" s="1445"/>
      <c r="H134" s="1446"/>
      <c r="I134" s="1447"/>
      <c r="J134" s="1448"/>
      <c r="K134" s="1449"/>
    </row>
    <row r="135" spans="1:11" ht="15" thickBot="1" x14ac:dyDescent="0.35">
      <c r="A135" s="1439">
        <f>'5I-Infrastructure Projects'!$A$30</f>
        <v>0</v>
      </c>
      <c r="B135" s="1440"/>
      <c r="C135" s="1441"/>
      <c r="D135" s="1442"/>
      <c r="E135" s="1443"/>
      <c r="F135" s="1444"/>
      <c r="G135" s="1445"/>
      <c r="H135" s="1446"/>
      <c r="I135" s="1447"/>
      <c r="J135" s="1448"/>
      <c r="K135" s="1449"/>
    </row>
    <row r="136" spans="1:11" ht="15" thickBot="1" x14ac:dyDescent="0.35">
      <c r="A136" s="1439"/>
      <c r="B136" s="1440"/>
      <c r="C136" s="1441"/>
      <c r="D136" s="1442"/>
      <c r="E136" s="1443"/>
      <c r="F136" s="1444"/>
      <c r="G136" s="1445"/>
      <c r="H136" s="1446"/>
      <c r="I136" s="1447"/>
      <c r="J136" s="1448"/>
      <c r="K136" s="1449"/>
    </row>
    <row r="137" spans="1:11" ht="15" thickBot="1" x14ac:dyDescent="0.35">
      <c r="A137" s="1439"/>
      <c r="B137" s="1440"/>
      <c r="C137" s="1441"/>
      <c r="D137" s="1442"/>
      <c r="E137" s="1443"/>
      <c r="F137" s="1444"/>
      <c r="G137" s="1445"/>
      <c r="H137" s="1446"/>
      <c r="I137" s="1447"/>
      <c r="J137" s="1448"/>
      <c r="K137" s="1449"/>
    </row>
    <row r="138" spans="1:11" ht="15" thickBot="1" x14ac:dyDescent="0.35">
      <c r="A138" s="1439"/>
      <c r="B138" s="1440"/>
      <c r="C138" s="1441"/>
      <c r="D138" s="1442"/>
      <c r="E138" s="1443"/>
      <c r="F138" s="1444"/>
      <c r="G138" s="1445"/>
      <c r="H138" s="1446"/>
      <c r="I138" s="1447"/>
      <c r="J138" s="1448"/>
      <c r="K138" s="1449"/>
    </row>
    <row r="139" spans="1:11" ht="15" thickBot="1" x14ac:dyDescent="0.35">
      <c r="A139" s="1439"/>
      <c r="B139" s="1440"/>
      <c r="C139" s="1441"/>
      <c r="D139" s="1442"/>
      <c r="E139" s="1443"/>
      <c r="F139" s="1444"/>
      <c r="G139" s="1445"/>
      <c r="H139" s="1446"/>
      <c r="I139" s="1447"/>
      <c r="J139" s="1448"/>
      <c r="K139" s="1449"/>
    </row>
    <row r="140" spans="1:11" ht="15" thickBot="1" x14ac:dyDescent="0.35">
      <c r="A140" s="1439"/>
      <c r="B140" s="1440"/>
      <c r="C140" s="1441"/>
      <c r="D140" s="1442"/>
      <c r="E140" s="1443"/>
      <c r="F140" s="1444"/>
      <c r="G140" s="1445"/>
      <c r="H140" s="1446"/>
      <c r="I140" s="1447"/>
      <c r="J140" s="1448"/>
      <c r="K140" s="1449"/>
    </row>
    <row r="141" spans="1:11" ht="15" thickBot="1" x14ac:dyDescent="0.35">
      <c r="A141" s="1439">
        <f>'5I-Infrastructure Projects'!$A$31</f>
        <v>0</v>
      </c>
      <c r="B141" s="1440"/>
      <c r="C141" s="1441"/>
      <c r="D141" s="1442"/>
      <c r="E141" s="1443"/>
      <c r="F141" s="1444"/>
      <c r="G141" s="1445"/>
      <c r="H141" s="1446"/>
      <c r="I141" s="1447"/>
      <c r="J141" s="1448"/>
      <c r="K141" s="1449"/>
    </row>
    <row r="142" spans="1:11" ht="15" thickBot="1" x14ac:dyDescent="0.35">
      <c r="A142" s="1439"/>
      <c r="B142" s="1440"/>
      <c r="C142" s="1441"/>
      <c r="D142" s="1442"/>
      <c r="E142" s="1443"/>
      <c r="F142" s="1444"/>
      <c r="G142" s="1445"/>
      <c r="H142" s="1446"/>
      <c r="I142" s="1447"/>
      <c r="J142" s="1448"/>
      <c r="K142" s="1449"/>
    </row>
    <row r="143" spans="1:11" ht="15" thickBot="1" x14ac:dyDescent="0.35">
      <c r="A143" s="1439"/>
      <c r="B143" s="1440"/>
      <c r="C143" s="1441"/>
      <c r="D143" s="1442"/>
      <c r="E143" s="1443"/>
      <c r="F143" s="1444"/>
      <c r="G143" s="1445"/>
      <c r="H143" s="1446"/>
      <c r="I143" s="1447"/>
      <c r="J143" s="1448"/>
      <c r="K143" s="1449"/>
    </row>
    <row r="144" spans="1:11" ht="15" thickBot="1" x14ac:dyDescent="0.35">
      <c r="A144" s="1439"/>
      <c r="B144" s="1440"/>
      <c r="C144" s="1441"/>
      <c r="D144" s="1442"/>
      <c r="E144" s="1443"/>
      <c r="F144" s="1444"/>
      <c r="G144" s="1445"/>
      <c r="H144" s="1446"/>
      <c r="I144" s="1447"/>
      <c r="J144" s="1448"/>
      <c r="K144" s="1449"/>
    </row>
    <row r="145" spans="1:11" ht="15" thickBot="1" x14ac:dyDescent="0.35">
      <c r="A145" s="1439"/>
      <c r="B145" s="1440"/>
      <c r="C145" s="1441"/>
      <c r="D145" s="1442"/>
      <c r="E145" s="1443"/>
      <c r="F145" s="1444"/>
      <c r="G145" s="1445"/>
      <c r="H145" s="1446"/>
      <c r="I145" s="1447"/>
      <c r="J145" s="1448"/>
      <c r="K145" s="1449"/>
    </row>
    <row r="146" spans="1:11" ht="15" thickBot="1" x14ac:dyDescent="0.35">
      <c r="A146" s="1439"/>
      <c r="B146" s="1440"/>
      <c r="C146" s="1441"/>
      <c r="D146" s="1442"/>
      <c r="E146" s="1443"/>
      <c r="F146" s="1444"/>
      <c r="G146" s="1445"/>
      <c r="H146" s="1446"/>
      <c r="I146" s="1447"/>
      <c r="J146" s="1448"/>
      <c r="K146" s="1449"/>
    </row>
    <row r="147" spans="1:11" ht="15" thickBot="1" x14ac:dyDescent="0.35">
      <c r="A147" s="1439">
        <f>'5I-Infrastructure Projects'!$A$32</f>
        <v>0</v>
      </c>
      <c r="B147" s="1440"/>
      <c r="C147" s="1441"/>
      <c r="D147" s="1442"/>
      <c r="E147" s="1443"/>
      <c r="F147" s="1444"/>
      <c r="G147" s="1445"/>
      <c r="H147" s="1446"/>
      <c r="I147" s="1447"/>
      <c r="J147" s="1448"/>
      <c r="K147" s="1449"/>
    </row>
    <row r="148" spans="1:11" ht="15" thickBot="1" x14ac:dyDescent="0.35">
      <c r="A148" s="1439"/>
      <c r="B148" s="1440"/>
      <c r="C148" s="1441"/>
      <c r="D148" s="1442"/>
      <c r="E148" s="1443"/>
      <c r="F148" s="1444"/>
      <c r="G148" s="1445"/>
      <c r="H148" s="1446"/>
      <c r="I148" s="1447"/>
      <c r="J148" s="1448"/>
      <c r="K148" s="1449"/>
    </row>
    <row r="149" spans="1:11" ht="15" thickBot="1" x14ac:dyDescent="0.35">
      <c r="A149" s="1439"/>
      <c r="B149" s="1440"/>
      <c r="C149" s="1441"/>
      <c r="D149" s="1442"/>
      <c r="E149" s="1443"/>
      <c r="F149" s="1444"/>
      <c r="G149" s="1445"/>
      <c r="H149" s="1446"/>
      <c r="I149" s="1447"/>
      <c r="J149" s="1448"/>
      <c r="K149" s="1449"/>
    </row>
    <row r="150" spans="1:11" ht="15" thickBot="1" x14ac:dyDescent="0.35">
      <c r="A150" s="1439"/>
      <c r="B150" s="1440"/>
      <c r="C150" s="1441"/>
      <c r="D150" s="1442"/>
      <c r="E150" s="1443"/>
      <c r="F150" s="1444"/>
      <c r="G150" s="1445"/>
      <c r="H150" s="1446"/>
      <c r="I150" s="1447"/>
      <c r="J150" s="1448"/>
      <c r="K150" s="1449"/>
    </row>
    <row r="151" spans="1:11" ht="15" thickBot="1" x14ac:dyDescent="0.35">
      <c r="A151" s="1439"/>
      <c r="B151" s="1440"/>
      <c r="C151" s="1441"/>
      <c r="D151" s="1442"/>
      <c r="E151" s="1443"/>
      <c r="F151" s="1444"/>
      <c r="G151" s="1445"/>
      <c r="H151" s="1446"/>
      <c r="I151" s="1447"/>
      <c r="J151" s="1448"/>
      <c r="K151" s="1449"/>
    </row>
    <row r="152" spans="1:11" ht="15" thickBot="1" x14ac:dyDescent="0.35">
      <c r="A152" s="1439"/>
      <c r="B152" s="1440"/>
      <c r="C152" s="1441"/>
      <c r="D152" s="1442"/>
      <c r="E152" s="1443"/>
      <c r="F152" s="1444"/>
      <c r="G152" s="1445"/>
      <c r="H152" s="1446"/>
      <c r="I152" s="1447"/>
      <c r="J152" s="1448"/>
      <c r="K152" s="1449"/>
    </row>
    <row r="153" spans="1:11" x14ac:dyDescent="0.3">
      <c r="A153" s="1465"/>
      <c r="B153" s="1467"/>
      <c r="C153" s="1469"/>
      <c r="D153" s="1471"/>
      <c r="E153" s="1473"/>
      <c r="F153" s="1475"/>
      <c r="G153" s="1476"/>
      <c r="H153" s="1457"/>
      <c r="I153" s="1459"/>
      <c r="J153" s="1461"/>
      <c r="K153" s="1463"/>
    </row>
    <row r="154" spans="1:11" x14ac:dyDescent="0.3">
      <c r="A154" s="1465"/>
      <c r="B154" s="1467"/>
      <c r="C154" s="1469"/>
      <c r="D154" s="1471"/>
      <c r="E154" s="1474"/>
      <c r="F154" s="1475"/>
      <c r="G154" s="1476"/>
      <c r="H154" s="1457"/>
      <c r="I154" s="1459"/>
      <c r="J154" s="1461"/>
      <c r="K154" s="1463"/>
    </row>
    <row r="155" spans="1:11" x14ac:dyDescent="0.3">
      <c r="A155" s="1465"/>
      <c r="B155" s="1467"/>
      <c r="C155" s="1469"/>
      <c r="D155" s="1471"/>
      <c r="E155" s="1479"/>
      <c r="F155" s="1475"/>
      <c r="G155" s="1476"/>
      <c r="H155" s="1457"/>
      <c r="I155" s="1459"/>
      <c r="J155" s="1461"/>
      <c r="K155" s="1463"/>
    </row>
    <row r="156" spans="1:11" x14ac:dyDescent="0.3">
      <c r="A156" s="1465"/>
      <c r="B156" s="1467"/>
      <c r="C156" s="1469"/>
      <c r="D156" s="1471"/>
      <c r="E156" s="1474"/>
      <c r="F156" s="1475"/>
      <c r="G156" s="1476"/>
      <c r="H156" s="1457"/>
      <c r="I156" s="1459"/>
      <c r="J156" s="1461"/>
      <c r="K156" s="1463"/>
    </row>
    <row r="157" spans="1:11" x14ac:dyDescent="0.3">
      <c r="A157" s="1465"/>
      <c r="B157" s="1467"/>
      <c r="C157" s="1469"/>
      <c r="D157" s="1471"/>
      <c r="E157" s="1479"/>
      <c r="F157" s="1475"/>
      <c r="G157" s="1476"/>
      <c r="H157" s="1457"/>
      <c r="I157" s="1459"/>
      <c r="J157" s="1461"/>
      <c r="K157" s="1463"/>
    </row>
    <row r="158" spans="1:11" ht="15" thickBot="1" x14ac:dyDescent="0.35">
      <c r="A158" s="1466"/>
      <c r="B158" s="1468"/>
      <c r="C158" s="1470"/>
      <c r="D158" s="1472"/>
      <c r="E158" s="1474"/>
      <c r="F158" s="1477"/>
      <c r="G158" s="1478"/>
      <c r="H158" s="1458"/>
      <c r="I158" s="1460"/>
      <c r="J158" s="1462"/>
      <c r="K158" s="1464"/>
    </row>
    <row r="159" spans="1:11" ht="15" thickTop="1" x14ac:dyDescent="0.3">
      <c r="A159" s="1484"/>
      <c r="B159" s="1485"/>
      <c r="C159" s="1486"/>
      <c r="D159" s="1487"/>
      <c r="E159" s="1488"/>
      <c r="F159" s="1489"/>
      <c r="G159" s="1490"/>
      <c r="H159" s="1481"/>
      <c r="I159" s="1482"/>
      <c r="J159" s="1483"/>
      <c r="K159" s="1480"/>
    </row>
    <row r="160" spans="1:11" x14ac:dyDescent="0.3">
      <c r="A160" s="1465"/>
      <c r="B160" s="1467"/>
      <c r="C160" s="1469"/>
      <c r="D160" s="1471"/>
      <c r="E160" s="1474"/>
      <c r="F160" s="1475"/>
      <c r="G160" s="1476"/>
      <c r="H160" s="1457"/>
      <c r="I160" s="1459"/>
      <c r="J160" s="1461"/>
      <c r="K160" s="1463"/>
    </row>
    <row r="161" spans="1:11" x14ac:dyDescent="0.3">
      <c r="A161" s="1465"/>
      <c r="B161" s="1467"/>
      <c r="C161" s="1469"/>
      <c r="D161" s="1471"/>
      <c r="E161" s="1479"/>
      <c r="F161" s="1475"/>
      <c r="G161" s="1476"/>
      <c r="H161" s="1457"/>
      <c r="I161" s="1459"/>
      <c r="J161" s="1461"/>
      <c r="K161" s="1463"/>
    </row>
    <row r="162" spans="1:11" x14ac:dyDescent="0.3">
      <c r="A162" s="1465"/>
      <c r="B162" s="1467"/>
      <c r="C162" s="1469"/>
      <c r="D162" s="1471"/>
      <c r="E162" s="1474"/>
      <c r="F162" s="1475"/>
      <c r="G162" s="1476"/>
      <c r="H162" s="1457"/>
      <c r="I162" s="1459"/>
      <c r="J162" s="1461"/>
      <c r="K162" s="1463"/>
    </row>
    <row r="163" spans="1:11" x14ac:dyDescent="0.3">
      <c r="A163" s="1465"/>
      <c r="B163" s="1467"/>
      <c r="C163" s="1469"/>
      <c r="D163" s="1471"/>
      <c r="E163" s="1479"/>
      <c r="F163" s="1475"/>
      <c r="G163" s="1476"/>
      <c r="H163" s="1457"/>
      <c r="I163" s="1459"/>
      <c r="J163" s="1461"/>
      <c r="K163" s="1463"/>
    </row>
    <row r="164" spans="1:11" ht="15" thickBot="1" x14ac:dyDescent="0.35">
      <c r="A164" s="1466"/>
      <c r="B164" s="1468"/>
      <c r="C164" s="1470"/>
      <c r="D164" s="1472"/>
      <c r="E164" s="1474"/>
      <c r="F164" s="1477"/>
      <c r="G164" s="1478"/>
      <c r="H164" s="1458"/>
      <c r="I164" s="1460"/>
      <c r="J164" s="1462"/>
      <c r="K164" s="1464"/>
    </row>
    <row r="165" spans="1:11" ht="15" thickTop="1" x14ac:dyDescent="0.3">
      <c r="A165" s="1484"/>
      <c r="B165" s="1485"/>
      <c r="C165" s="1486"/>
      <c r="D165" s="1487"/>
      <c r="E165" s="1488"/>
      <c r="F165" s="1489"/>
      <c r="G165" s="1490"/>
      <c r="H165" s="1481"/>
      <c r="I165" s="1482"/>
      <c r="J165" s="1483"/>
      <c r="K165" s="1480"/>
    </row>
    <row r="166" spans="1:11" x14ac:dyDescent="0.3">
      <c r="A166" s="1465"/>
      <c r="B166" s="1467"/>
      <c r="C166" s="1469"/>
      <c r="D166" s="1471"/>
      <c r="E166" s="1474"/>
      <c r="F166" s="1475"/>
      <c r="G166" s="1476"/>
      <c r="H166" s="1457"/>
      <c r="I166" s="1459"/>
      <c r="J166" s="1461"/>
      <c r="K166" s="1463"/>
    </row>
    <row r="167" spans="1:11" x14ac:dyDescent="0.3">
      <c r="A167" s="1465"/>
      <c r="B167" s="1467"/>
      <c r="C167" s="1469"/>
      <c r="D167" s="1471"/>
      <c r="E167" s="1479"/>
      <c r="F167" s="1475"/>
      <c r="G167" s="1476"/>
      <c r="H167" s="1457"/>
      <c r="I167" s="1459"/>
      <c r="J167" s="1461"/>
      <c r="K167" s="1463"/>
    </row>
    <row r="168" spans="1:11" x14ac:dyDescent="0.3">
      <c r="A168" s="1465"/>
      <c r="B168" s="1467"/>
      <c r="C168" s="1469"/>
      <c r="D168" s="1471"/>
      <c r="E168" s="1474"/>
      <c r="F168" s="1475"/>
      <c r="G168" s="1476"/>
      <c r="H168" s="1457"/>
      <c r="I168" s="1459"/>
      <c r="J168" s="1461"/>
      <c r="K168" s="1463"/>
    </row>
    <row r="169" spans="1:11" x14ac:dyDescent="0.3">
      <c r="A169" s="1465"/>
      <c r="B169" s="1467"/>
      <c r="C169" s="1469"/>
      <c r="D169" s="1471"/>
      <c r="E169" s="1479"/>
      <c r="F169" s="1475"/>
      <c r="G169" s="1476"/>
      <c r="H169" s="1457"/>
      <c r="I169" s="1459"/>
      <c r="J169" s="1461"/>
      <c r="K169" s="1463"/>
    </row>
    <row r="170" spans="1:11" ht="15" thickBot="1" x14ac:dyDescent="0.35">
      <c r="A170" s="1466"/>
      <c r="B170" s="1468"/>
      <c r="C170" s="1470"/>
      <c r="D170" s="1472"/>
      <c r="E170" s="1474"/>
      <c r="F170" s="1477"/>
      <c r="G170" s="1478"/>
      <c r="H170" s="1458"/>
      <c r="I170" s="1460"/>
      <c r="J170" s="1462"/>
      <c r="K170" s="1464"/>
    </row>
    <row r="171" spans="1:11" ht="15" thickTop="1" x14ac:dyDescent="0.3">
      <c r="A171" s="1484"/>
      <c r="B171" s="1485"/>
      <c r="C171" s="1486"/>
      <c r="D171" s="1487"/>
      <c r="E171" s="1488"/>
      <c r="F171" s="1489"/>
      <c r="G171" s="1490"/>
      <c r="H171" s="1481"/>
      <c r="I171" s="1482"/>
      <c r="J171" s="1483"/>
      <c r="K171" s="1480"/>
    </row>
    <row r="172" spans="1:11" x14ac:dyDescent="0.3">
      <c r="A172" s="1465"/>
      <c r="B172" s="1467"/>
      <c r="C172" s="1469"/>
      <c r="D172" s="1471"/>
      <c r="E172" s="1474"/>
      <c r="F172" s="1475"/>
      <c r="G172" s="1476"/>
      <c r="H172" s="1457"/>
      <c r="I172" s="1459"/>
      <c r="J172" s="1461"/>
      <c r="K172" s="1463"/>
    </row>
    <row r="173" spans="1:11" x14ac:dyDescent="0.3">
      <c r="A173" s="1465"/>
      <c r="B173" s="1467"/>
      <c r="C173" s="1469"/>
      <c r="D173" s="1471"/>
      <c r="E173" s="1479"/>
      <c r="F173" s="1475"/>
      <c r="G173" s="1476"/>
      <c r="H173" s="1457"/>
      <c r="I173" s="1459"/>
      <c r="J173" s="1461"/>
      <c r="K173" s="1463"/>
    </row>
    <row r="174" spans="1:11" x14ac:dyDescent="0.3">
      <c r="A174" s="1465"/>
      <c r="B174" s="1467"/>
      <c r="C174" s="1469"/>
      <c r="D174" s="1471"/>
      <c r="E174" s="1474"/>
      <c r="F174" s="1475"/>
      <c r="G174" s="1476"/>
      <c r="H174" s="1457"/>
      <c r="I174" s="1459"/>
      <c r="J174" s="1461"/>
      <c r="K174" s="1463"/>
    </row>
    <row r="175" spans="1:11" x14ac:dyDescent="0.3">
      <c r="A175" s="1465"/>
      <c r="B175" s="1467"/>
      <c r="C175" s="1469"/>
      <c r="D175" s="1471"/>
      <c r="E175" s="1479"/>
      <c r="F175" s="1475"/>
      <c r="G175" s="1476"/>
      <c r="H175" s="1457"/>
      <c r="I175" s="1459"/>
      <c r="J175" s="1461"/>
      <c r="K175" s="1463"/>
    </row>
    <row r="176" spans="1:11" ht="15" thickBot="1" x14ac:dyDescent="0.35">
      <c r="A176" s="1466"/>
      <c r="B176" s="1468"/>
      <c r="C176" s="1470"/>
      <c r="D176" s="1472"/>
      <c r="E176" s="1474"/>
      <c r="F176" s="1477"/>
      <c r="G176" s="1478"/>
      <c r="H176" s="1458"/>
      <c r="I176" s="1460"/>
      <c r="J176" s="1462"/>
      <c r="K176" s="1464"/>
    </row>
    <row r="177" spans="1:11" ht="15" thickTop="1" x14ac:dyDescent="0.3">
      <c r="A177" s="1484"/>
      <c r="B177" s="1485"/>
      <c r="C177" s="1486"/>
      <c r="D177" s="1487"/>
      <c r="E177" s="1488"/>
      <c r="F177" s="1489"/>
      <c r="G177" s="1490"/>
      <c r="H177" s="1481"/>
      <c r="I177" s="1482"/>
      <c r="J177" s="1483"/>
      <c r="K177" s="1480"/>
    </row>
    <row r="178" spans="1:11" x14ac:dyDescent="0.3">
      <c r="A178" s="1465"/>
      <c r="B178" s="1467"/>
      <c r="C178" s="1469"/>
      <c r="D178" s="1471"/>
      <c r="E178" s="1474"/>
      <c r="F178" s="1475"/>
      <c r="G178" s="1476"/>
      <c r="H178" s="1457"/>
      <c r="I178" s="1459"/>
      <c r="J178" s="1461"/>
      <c r="K178" s="1463"/>
    </row>
    <row r="179" spans="1:11" x14ac:dyDescent="0.3">
      <c r="A179" s="1465"/>
      <c r="B179" s="1467"/>
      <c r="C179" s="1469"/>
      <c r="D179" s="1471"/>
      <c r="E179" s="1479"/>
      <c r="F179" s="1475"/>
      <c r="G179" s="1476"/>
      <c r="H179" s="1457"/>
      <c r="I179" s="1459"/>
      <c r="J179" s="1461"/>
      <c r="K179" s="1463"/>
    </row>
    <row r="180" spans="1:11" x14ac:dyDescent="0.3">
      <c r="A180" s="1465"/>
      <c r="B180" s="1467"/>
      <c r="C180" s="1469"/>
      <c r="D180" s="1471"/>
      <c r="E180" s="1474"/>
      <c r="F180" s="1475"/>
      <c r="G180" s="1476"/>
      <c r="H180" s="1457"/>
      <c r="I180" s="1459"/>
      <c r="J180" s="1461"/>
      <c r="K180" s="1463"/>
    </row>
    <row r="181" spans="1:11" x14ac:dyDescent="0.3">
      <c r="A181" s="1465"/>
      <c r="B181" s="1467"/>
      <c r="C181" s="1469"/>
      <c r="D181" s="1471"/>
      <c r="E181" s="1479"/>
      <c r="F181" s="1475"/>
      <c r="G181" s="1476"/>
      <c r="H181" s="1457"/>
      <c r="I181" s="1459"/>
      <c r="J181" s="1461"/>
      <c r="K181" s="1463"/>
    </row>
    <row r="182" spans="1:11" ht="15" thickBot="1" x14ac:dyDescent="0.35">
      <c r="A182" s="1466"/>
      <c r="B182" s="1468"/>
      <c r="C182" s="1470"/>
      <c r="D182" s="1472"/>
      <c r="E182" s="1474"/>
      <c r="F182" s="1477"/>
      <c r="G182" s="1478"/>
      <c r="H182" s="1458"/>
      <c r="I182" s="1460"/>
      <c r="J182" s="1462"/>
      <c r="K182" s="1464"/>
    </row>
    <row r="183" spans="1:11" ht="15" thickTop="1" x14ac:dyDescent="0.3">
      <c r="A183" s="1484"/>
      <c r="B183" s="1485"/>
      <c r="C183" s="1486"/>
      <c r="D183" s="1487"/>
      <c r="E183" s="1488"/>
      <c r="F183" s="1489"/>
      <c r="G183" s="1490"/>
      <c r="H183" s="1481"/>
      <c r="I183" s="1482"/>
      <c r="J183" s="1483"/>
      <c r="K183" s="1480"/>
    </row>
    <row r="184" spans="1:11" x14ac:dyDescent="0.3">
      <c r="A184" s="1465"/>
      <c r="B184" s="1467"/>
      <c r="C184" s="1469"/>
      <c r="D184" s="1471"/>
      <c r="E184" s="1474"/>
      <c r="F184" s="1475"/>
      <c r="G184" s="1476"/>
      <c r="H184" s="1457"/>
      <c r="I184" s="1459"/>
      <c r="J184" s="1461"/>
      <c r="K184" s="1463"/>
    </row>
    <row r="185" spans="1:11" x14ac:dyDescent="0.3">
      <c r="A185" s="1465"/>
      <c r="B185" s="1467"/>
      <c r="C185" s="1469"/>
      <c r="D185" s="1471"/>
      <c r="E185" s="1479"/>
      <c r="F185" s="1475"/>
      <c r="G185" s="1476"/>
      <c r="H185" s="1457"/>
      <c r="I185" s="1459"/>
      <c r="J185" s="1461"/>
      <c r="K185" s="1463"/>
    </row>
    <row r="186" spans="1:11" x14ac:dyDescent="0.3">
      <c r="A186" s="1465"/>
      <c r="B186" s="1467"/>
      <c r="C186" s="1469"/>
      <c r="D186" s="1471"/>
      <c r="E186" s="1474"/>
      <c r="F186" s="1475"/>
      <c r="G186" s="1476"/>
      <c r="H186" s="1457"/>
      <c r="I186" s="1459"/>
      <c r="J186" s="1461"/>
      <c r="K186" s="1463"/>
    </row>
    <row r="187" spans="1:11" x14ac:dyDescent="0.3">
      <c r="A187" s="1465"/>
      <c r="B187" s="1467"/>
      <c r="C187" s="1469"/>
      <c r="D187" s="1471"/>
      <c r="E187" s="609"/>
      <c r="F187" s="1475"/>
      <c r="G187" s="1476"/>
      <c r="H187" s="1457"/>
      <c r="I187" s="1459"/>
      <c r="J187" s="1461"/>
      <c r="K187" s="1463"/>
    </row>
    <row r="188" spans="1:11" x14ac:dyDescent="0.3">
      <c r="A188" s="1465"/>
      <c r="B188" s="1467"/>
      <c r="C188" s="1469"/>
      <c r="D188" s="1471"/>
      <c r="E188" s="610"/>
      <c r="F188" s="1475"/>
      <c r="G188" s="1476"/>
      <c r="H188" s="1457"/>
      <c r="I188" s="1459"/>
      <c r="J188" s="1461"/>
      <c r="K188" s="1463"/>
    </row>
    <row r="189" spans="1:11" x14ac:dyDescent="0.3">
      <c r="A189" s="1465"/>
      <c r="B189" s="1467"/>
      <c r="C189" s="1469"/>
      <c r="D189" s="1471"/>
      <c r="E189" s="1479"/>
      <c r="F189" s="1475"/>
      <c r="G189" s="1476"/>
      <c r="H189" s="1457"/>
      <c r="I189" s="1459"/>
      <c r="J189" s="1461"/>
      <c r="K189" s="1463"/>
    </row>
    <row r="190" spans="1:11" x14ac:dyDescent="0.3">
      <c r="A190" s="1465"/>
      <c r="B190" s="1467"/>
      <c r="C190" s="1469"/>
      <c r="D190" s="1471"/>
      <c r="E190" s="1474"/>
      <c r="F190" s="1475"/>
      <c r="G190" s="1476"/>
      <c r="H190" s="1457"/>
      <c r="I190" s="1459"/>
      <c r="J190" s="1461"/>
      <c r="K190" s="1463"/>
    </row>
    <row r="191" spans="1:11" x14ac:dyDescent="0.3">
      <c r="A191" s="1465"/>
      <c r="B191" s="1467"/>
      <c r="C191" s="1469"/>
      <c r="D191" s="1471"/>
      <c r="E191" s="1479"/>
      <c r="F191" s="1475"/>
      <c r="G191" s="1476"/>
      <c r="H191" s="1457"/>
      <c r="I191" s="1459"/>
      <c r="J191" s="1461"/>
      <c r="K191" s="1463"/>
    </row>
    <row r="192" spans="1:11" ht="15" thickBot="1" x14ac:dyDescent="0.35">
      <c r="A192" s="1466"/>
      <c r="B192" s="1468"/>
      <c r="C192" s="1470"/>
      <c r="D192" s="1472"/>
      <c r="E192" s="1474"/>
      <c r="F192" s="1477"/>
      <c r="G192" s="1478"/>
      <c r="H192" s="1458"/>
      <c r="I192" s="1460"/>
      <c r="J192" s="1462"/>
      <c r="K192" s="1464"/>
    </row>
    <row r="193" spans="1:11" ht="15" thickTop="1" x14ac:dyDescent="0.3">
      <c r="A193" s="1484"/>
      <c r="B193" s="1485"/>
      <c r="C193" s="1486"/>
      <c r="D193" s="1487"/>
      <c r="E193" s="1488"/>
      <c r="F193" s="1489"/>
      <c r="G193" s="1490"/>
      <c r="H193" s="1481"/>
      <c r="I193" s="1482"/>
      <c r="J193" s="1483"/>
      <c r="K193" s="1480"/>
    </row>
    <row r="194" spans="1:11" x14ac:dyDescent="0.3">
      <c r="A194" s="1465"/>
      <c r="B194" s="1467"/>
      <c r="C194" s="1469"/>
      <c r="D194" s="1471"/>
      <c r="E194" s="1474"/>
      <c r="F194" s="1475"/>
      <c r="G194" s="1476"/>
      <c r="H194" s="1457"/>
      <c r="I194" s="1459"/>
      <c r="J194" s="1461"/>
      <c r="K194" s="1463"/>
    </row>
    <row r="195" spans="1:11" x14ac:dyDescent="0.3">
      <c r="A195" s="1465"/>
      <c r="B195" s="1467"/>
      <c r="C195" s="1469"/>
      <c r="D195" s="1471"/>
      <c r="E195" s="1479"/>
      <c r="F195" s="1475"/>
      <c r="G195" s="1476"/>
      <c r="H195" s="1457"/>
      <c r="I195" s="1459"/>
      <c r="J195" s="1461"/>
      <c r="K195" s="1463"/>
    </row>
    <row r="196" spans="1:11" x14ac:dyDescent="0.3">
      <c r="A196" s="1465"/>
      <c r="B196" s="1467"/>
      <c r="C196" s="1469"/>
      <c r="D196" s="1471"/>
      <c r="E196" s="1474"/>
      <c r="F196" s="1475"/>
      <c r="G196" s="1476"/>
      <c r="H196" s="1457"/>
      <c r="I196" s="1459"/>
      <c r="J196" s="1461"/>
      <c r="K196" s="1463"/>
    </row>
    <row r="197" spans="1:11" x14ac:dyDescent="0.3">
      <c r="A197" s="1465"/>
      <c r="B197" s="1467"/>
      <c r="C197" s="1469"/>
      <c r="D197" s="1471"/>
      <c r="E197" s="1479"/>
      <c r="F197" s="1475"/>
      <c r="G197" s="1476"/>
      <c r="H197" s="1457"/>
      <c r="I197" s="1459"/>
      <c r="J197" s="1461"/>
      <c r="K197" s="1463"/>
    </row>
    <row r="198" spans="1:11" ht="15" thickBot="1" x14ac:dyDescent="0.35">
      <c r="A198" s="1466"/>
      <c r="B198" s="1468"/>
      <c r="C198" s="1470"/>
      <c r="D198" s="1472"/>
      <c r="E198" s="1474"/>
      <c r="F198" s="1477"/>
      <c r="G198" s="1478"/>
      <c r="H198" s="1458"/>
      <c r="I198" s="1460"/>
      <c r="J198" s="1462"/>
      <c r="K198" s="1464"/>
    </row>
    <row r="199" spans="1:11" ht="15" thickTop="1" x14ac:dyDescent="0.3">
      <c r="A199" s="1484"/>
      <c r="B199" s="1485"/>
      <c r="C199" s="1486"/>
      <c r="D199" s="1487"/>
      <c r="E199" s="1488"/>
      <c r="F199" s="1489"/>
      <c r="G199" s="1490"/>
      <c r="H199" s="1481"/>
      <c r="I199" s="1482"/>
      <c r="J199" s="1483"/>
      <c r="K199" s="1480"/>
    </row>
    <row r="200" spans="1:11" x14ac:dyDescent="0.3">
      <c r="A200" s="1465"/>
      <c r="B200" s="1467"/>
      <c r="C200" s="1469"/>
      <c r="D200" s="1471"/>
      <c r="E200" s="1474"/>
      <c r="F200" s="1475"/>
      <c r="G200" s="1476"/>
      <c r="H200" s="1457"/>
      <c r="I200" s="1459"/>
      <c r="J200" s="1461"/>
      <c r="K200" s="1463"/>
    </row>
    <row r="201" spans="1:11" x14ac:dyDescent="0.3">
      <c r="A201" s="1465"/>
      <c r="B201" s="1467"/>
      <c r="C201" s="1469"/>
      <c r="D201" s="1471"/>
      <c r="E201" s="1479"/>
      <c r="F201" s="1475"/>
      <c r="G201" s="1476"/>
      <c r="H201" s="1457"/>
      <c r="I201" s="1459"/>
      <c r="J201" s="1461"/>
      <c r="K201" s="1463"/>
    </row>
    <row r="202" spans="1:11" x14ac:dyDescent="0.3">
      <c r="A202" s="1465"/>
      <c r="B202" s="1467"/>
      <c r="C202" s="1469"/>
      <c r="D202" s="1471"/>
      <c r="E202" s="1474"/>
      <c r="F202" s="1475"/>
      <c r="G202" s="1476"/>
      <c r="H202" s="1457"/>
      <c r="I202" s="1459"/>
      <c r="J202" s="1461"/>
      <c r="K202" s="1463"/>
    </row>
    <row r="203" spans="1:11" x14ac:dyDescent="0.3">
      <c r="A203" s="1465"/>
      <c r="B203" s="1467"/>
      <c r="C203" s="1469"/>
      <c r="D203" s="1471"/>
      <c r="E203" s="1479"/>
      <c r="F203" s="1475"/>
      <c r="G203" s="1476"/>
      <c r="H203" s="1457"/>
      <c r="I203" s="1459"/>
      <c r="J203" s="1461"/>
      <c r="K203" s="1463"/>
    </row>
    <row r="204" spans="1:11" ht="15" thickBot="1" x14ac:dyDescent="0.35">
      <c r="A204" s="1466"/>
      <c r="B204" s="1468"/>
      <c r="C204" s="1470"/>
      <c r="D204" s="1472"/>
      <c r="E204" s="1474"/>
      <c r="F204" s="1477"/>
      <c r="G204" s="1478"/>
      <c r="H204" s="1458"/>
      <c r="I204" s="1460"/>
      <c r="J204" s="1462"/>
      <c r="K204" s="1464"/>
    </row>
    <row r="205" spans="1:11" ht="15" thickTop="1" x14ac:dyDescent="0.3">
      <c r="A205" s="1484"/>
      <c r="B205" s="1485"/>
      <c r="C205" s="1486"/>
      <c r="D205" s="1487"/>
      <c r="E205" s="1488"/>
      <c r="F205" s="1489"/>
      <c r="G205" s="1490"/>
      <c r="H205" s="1481"/>
      <c r="I205" s="1482"/>
      <c r="J205" s="1483"/>
      <c r="K205" s="1480"/>
    </row>
    <row r="206" spans="1:11" x14ac:dyDescent="0.3">
      <c r="A206" s="1465"/>
      <c r="B206" s="1467"/>
      <c r="C206" s="1469"/>
      <c r="D206" s="1471"/>
      <c r="E206" s="1474"/>
      <c r="F206" s="1475"/>
      <c r="G206" s="1476"/>
      <c r="H206" s="1457"/>
      <c r="I206" s="1459"/>
      <c r="J206" s="1461"/>
      <c r="K206" s="1463"/>
    </row>
    <row r="207" spans="1:11" x14ac:dyDescent="0.3">
      <c r="A207" s="1465"/>
      <c r="B207" s="1467"/>
      <c r="C207" s="1469"/>
      <c r="D207" s="1471"/>
      <c r="E207" s="1479"/>
      <c r="F207" s="1475"/>
      <c r="G207" s="1476"/>
      <c r="H207" s="1457"/>
      <c r="I207" s="1459"/>
      <c r="J207" s="1461"/>
      <c r="K207" s="1463"/>
    </row>
    <row r="208" spans="1:11" x14ac:dyDescent="0.3">
      <c r="A208" s="1465"/>
      <c r="B208" s="1467"/>
      <c r="C208" s="1469"/>
      <c r="D208" s="1471"/>
      <c r="E208" s="1474"/>
      <c r="F208" s="1475"/>
      <c r="G208" s="1476"/>
      <c r="H208" s="1457"/>
      <c r="I208" s="1459"/>
      <c r="J208" s="1461"/>
      <c r="K208" s="1463"/>
    </row>
    <row r="209" spans="1:11" x14ac:dyDescent="0.3">
      <c r="A209" s="1465"/>
      <c r="B209" s="1467"/>
      <c r="C209" s="1469"/>
      <c r="D209" s="1471"/>
      <c r="E209" s="1479"/>
      <c r="F209" s="1475"/>
      <c r="G209" s="1476"/>
      <c r="H209" s="1457"/>
      <c r="I209" s="1459"/>
      <c r="J209" s="1461"/>
      <c r="K209" s="1463"/>
    </row>
    <row r="210" spans="1:11" ht="15" thickBot="1" x14ac:dyDescent="0.35">
      <c r="A210" s="1466"/>
      <c r="B210" s="1468"/>
      <c r="C210" s="1470"/>
      <c r="D210" s="1472"/>
      <c r="E210" s="1474"/>
      <c r="F210" s="1477"/>
      <c r="G210" s="1478"/>
      <c r="H210" s="1458"/>
      <c r="I210" s="1460"/>
      <c r="J210" s="1462"/>
      <c r="K210" s="1464"/>
    </row>
    <row r="211" spans="1:11" ht="15" thickTop="1" x14ac:dyDescent="0.3">
      <c r="A211" s="1484"/>
      <c r="B211" s="1485"/>
      <c r="C211" s="1486"/>
      <c r="D211" s="1487"/>
      <c r="E211" s="1488"/>
      <c r="F211" s="1489"/>
      <c r="G211" s="1490"/>
      <c r="H211" s="1481"/>
      <c r="I211" s="1482"/>
      <c r="J211" s="1483"/>
      <c r="K211" s="1480"/>
    </row>
    <row r="212" spans="1:11" x14ac:dyDescent="0.3">
      <c r="A212" s="1465"/>
      <c r="B212" s="1467"/>
      <c r="C212" s="1469"/>
      <c r="D212" s="1471"/>
      <c r="E212" s="1474"/>
      <c r="F212" s="1475"/>
      <c r="G212" s="1476"/>
      <c r="H212" s="1457"/>
      <c r="I212" s="1459"/>
      <c r="J212" s="1461"/>
      <c r="K212" s="1463"/>
    </row>
    <row r="213" spans="1:11" x14ac:dyDescent="0.3">
      <c r="A213" s="1465"/>
      <c r="B213" s="1467"/>
      <c r="C213" s="1469"/>
      <c r="D213" s="1471"/>
      <c r="E213" s="1479"/>
      <c r="F213" s="1475"/>
      <c r="G213" s="1476"/>
      <c r="H213" s="1457"/>
      <c r="I213" s="1459"/>
      <c r="J213" s="1461"/>
      <c r="K213" s="1463"/>
    </row>
    <row r="214" spans="1:11" x14ac:dyDescent="0.3">
      <c r="A214" s="1465"/>
      <c r="B214" s="1467"/>
      <c r="C214" s="1469"/>
      <c r="D214" s="1471"/>
      <c r="E214" s="1474"/>
      <c r="F214" s="1475"/>
      <c r="G214" s="1476"/>
      <c r="H214" s="1457"/>
      <c r="I214" s="1459"/>
      <c r="J214" s="1461"/>
      <c r="K214" s="1463"/>
    </row>
    <row r="215" spans="1:11" x14ac:dyDescent="0.3">
      <c r="A215" s="1465"/>
      <c r="B215" s="1467"/>
      <c r="C215" s="1469"/>
      <c r="D215" s="1471"/>
      <c r="E215" s="1479"/>
      <c r="F215" s="1475"/>
      <c r="G215" s="1476"/>
      <c r="H215" s="1457"/>
      <c r="I215" s="1459"/>
      <c r="J215" s="1461"/>
      <c r="K215" s="1463"/>
    </row>
    <row r="216" spans="1:11" ht="15" thickBot="1" x14ac:dyDescent="0.35">
      <c r="A216" s="1466"/>
      <c r="B216" s="1468"/>
      <c r="C216" s="1470"/>
      <c r="D216" s="1472"/>
      <c r="E216" s="1474"/>
      <c r="F216" s="1477"/>
      <c r="G216" s="1478"/>
      <c r="H216" s="1458"/>
      <c r="I216" s="1460"/>
      <c r="J216" s="1462"/>
      <c r="K216" s="1464"/>
    </row>
    <row r="217" spans="1:11" ht="15" thickTop="1" x14ac:dyDescent="0.3">
      <c r="A217" s="1484"/>
      <c r="B217" s="1485"/>
      <c r="C217" s="1486"/>
      <c r="D217" s="1487"/>
      <c r="E217" s="1488"/>
      <c r="F217" s="1489"/>
      <c r="G217" s="1490"/>
      <c r="H217" s="1481"/>
      <c r="I217" s="1482"/>
      <c r="J217" s="1483"/>
      <c r="K217" s="1480"/>
    </row>
    <row r="218" spans="1:11" x14ac:dyDescent="0.3">
      <c r="A218" s="1465"/>
      <c r="B218" s="1467"/>
      <c r="C218" s="1469"/>
      <c r="D218" s="1471"/>
      <c r="E218" s="1474"/>
      <c r="F218" s="1475"/>
      <c r="G218" s="1476"/>
      <c r="H218" s="1457"/>
      <c r="I218" s="1459"/>
      <c r="J218" s="1461"/>
      <c r="K218" s="1463"/>
    </row>
    <row r="219" spans="1:11" x14ac:dyDescent="0.3">
      <c r="A219" s="1465"/>
      <c r="B219" s="1467"/>
      <c r="C219" s="1469"/>
      <c r="D219" s="1471"/>
      <c r="E219" s="1479"/>
      <c r="F219" s="1475"/>
      <c r="G219" s="1476"/>
      <c r="H219" s="1457"/>
      <c r="I219" s="1459"/>
      <c r="J219" s="1461"/>
      <c r="K219" s="1463"/>
    </row>
    <row r="220" spans="1:11" x14ac:dyDescent="0.3">
      <c r="A220" s="1465"/>
      <c r="B220" s="1467"/>
      <c r="C220" s="1469"/>
      <c r="D220" s="1471"/>
      <c r="E220" s="1474"/>
      <c r="F220" s="1475"/>
      <c r="G220" s="1476"/>
      <c r="H220" s="1457"/>
      <c r="I220" s="1459"/>
      <c r="J220" s="1461"/>
      <c r="K220" s="1463"/>
    </row>
    <row r="221" spans="1:11" x14ac:dyDescent="0.3">
      <c r="A221" s="1465"/>
      <c r="B221" s="1467"/>
      <c r="C221" s="1469"/>
      <c r="D221" s="1471"/>
      <c r="E221" s="1479"/>
      <c r="F221" s="1475"/>
      <c r="G221" s="1476"/>
      <c r="H221" s="1457"/>
      <c r="I221" s="1459"/>
      <c r="J221" s="1461"/>
      <c r="K221" s="1463"/>
    </row>
    <row r="222" spans="1:11" ht="15" thickBot="1" x14ac:dyDescent="0.35">
      <c r="A222" s="1466"/>
      <c r="B222" s="1468"/>
      <c r="C222" s="1470"/>
      <c r="D222" s="1472"/>
      <c r="E222" s="1474"/>
      <c r="F222" s="1477"/>
      <c r="G222" s="1478"/>
      <c r="H222" s="1458"/>
      <c r="I222" s="1460"/>
      <c r="J222" s="1462"/>
      <c r="K222" s="1464"/>
    </row>
    <row r="223" spans="1:11" ht="15" thickTop="1" x14ac:dyDescent="0.3">
      <c r="A223" s="1484"/>
      <c r="B223" s="1485"/>
      <c r="C223" s="1486"/>
      <c r="D223" s="1487"/>
      <c r="E223" s="1488"/>
      <c r="F223" s="1489"/>
      <c r="G223" s="1490"/>
      <c r="H223" s="1481"/>
      <c r="I223" s="1482"/>
      <c r="J223" s="1483"/>
      <c r="K223" s="1480"/>
    </row>
    <row r="224" spans="1:11" x14ac:dyDescent="0.3">
      <c r="A224" s="1465"/>
      <c r="B224" s="1467"/>
      <c r="C224" s="1469"/>
      <c r="D224" s="1471"/>
      <c r="E224" s="1474"/>
      <c r="F224" s="1475"/>
      <c r="G224" s="1476"/>
      <c r="H224" s="1457"/>
      <c r="I224" s="1459"/>
      <c r="J224" s="1461"/>
      <c r="K224" s="1463"/>
    </row>
    <row r="225" spans="1:11" x14ac:dyDescent="0.3">
      <c r="A225" s="1465"/>
      <c r="B225" s="1467"/>
      <c r="C225" s="1469"/>
      <c r="D225" s="1471"/>
      <c r="E225" s="1479"/>
      <c r="F225" s="1475"/>
      <c r="G225" s="1476"/>
      <c r="H225" s="1457"/>
      <c r="I225" s="1459"/>
      <c r="J225" s="1461"/>
      <c r="K225" s="1463"/>
    </row>
    <row r="226" spans="1:11" x14ac:dyDescent="0.3">
      <c r="A226" s="1465"/>
      <c r="B226" s="1467"/>
      <c r="C226" s="1469"/>
      <c r="D226" s="1471"/>
      <c r="E226" s="1474"/>
      <c r="F226" s="1475"/>
      <c r="G226" s="1476"/>
      <c r="H226" s="1457"/>
      <c r="I226" s="1459"/>
      <c r="J226" s="1461"/>
      <c r="K226" s="1463"/>
    </row>
    <row r="227" spans="1:11" x14ac:dyDescent="0.3">
      <c r="A227" s="1465"/>
      <c r="B227" s="1467"/>
      <c r="C227" s="1469"/>
      <c r="D227" s="1471"/>
      <c r="E227" s="1479"/>
      <c r="F227" s="1475"/>
      <c r="G227" s="1476"/>
      <c r="H227" s="1457"/>
      <c r="I227" s="1459"/>
      <c r="J227" s="1461"/>
      <c r="K227" s="1463"/>
    </row>
    <row r="228" spans="1:11" ht="15" thickBot="1" x14ac:dyDescent="0.35">
      <c r="A228" s="1466"/>
      <c r="B228" s="1468"/>
      <c r="C228" s="1470"/>
      <c r="D228" s="1472"/>
      <c r="E228" s="1474"/>
      <c r="F228" s="1477"/>
      <c r="G228" s="1478"/>
      <c r="H228" s="1458"/>
      <c r="I228" s="1460"/>
      <c r="J228" s="1462"/>
      <c r="K228" s="1464"/>
    </row>
    <row r="229" spans="1:11" ht="15" thickTop="1" x14ac:dyDescent="0.3">
      <c r="A229" s="1484"/>
      <c r="B229" s="1485"/>
      <c r="C229" s="1486"/>
      <c r="D229" s="1487"/>
      <c r="E229" s="1488"/>
      <c r="F229" s="1489"/>
      <c r="G229" s="1490"/>
      <c r="H229" s="1481"/>
      <c r="I229" s="1482"/>
      <c r="J229" s="1483"/>
      <c r="K229" s="1480"/>
    </row>
    <row r="230" spans="1:11" x14ac:dyDescent="0.3">
      <c r="A230" s="1465"/>
      <c r="B230" s="1467"/>
      <c r="C230" s="1469"/>
      <c r="D230" s="1471"/>
      <c r="E230" s="1474"/>
      <c r="F230" s="1475"/>
      <c r="G230" s="1476"/>
      <c r="H230" s="1457"/>
      <c r="I230" s="1459"/>
      <c r="J230" s="1461"/>
      <c r="K230" s="1463"/>
    </row>
    <row r="231" spans="1:11" x14ac:dyDescent="0.3">
      <c r="A231" s="1465"/>
      <c r="B231" s="1467"/>
      <c r="C231" s="1469"/>
      <c r="D231" s="1471"/>
      <c r="E231" s="1479"/>
      <c r="F231" s="1475"/>
      <c r="G231" s="1476"/>
      <c r="H231" s="1457"/>
      <c r="I231" s="1459"/>
      <c r="J231" s="1461"/>
      <c r="K231" s="1463"/>
    </row>
    <row r="232" spans="1:11" x14ac:dyDescent="0.3">
      <c r="A232" s="1465"/>
      <c r="B232" s="1467"/>
      <c r="C232" s="1469"/>
      <c r="D232" s="1471"/>
      <c r="E232" s="1474"/>
      <c r="F232" s="1475"/>
      <c r="G232" s="1476"/>
      <c r="H232" s="1457"/>
      <c r="I232" s="1459"/>
      <c r="J232" s="1461"/>
      <c r="K232" s="1463"/>
    </row>
    <row r="233" spans="1:11" x14ac:dyDescent="0.3">
      <c r="A233" s="1465"/>
      <c r="B233" s="1467"/>
      <c r="C233" s="1469"/>
      <c r="D233" s="1471"/>
      <c r="E233" s="1479"/>
      <c r="F233" s="1475"/>
      <c r="G233" s="1476"/>
      <c r="H233" s="1457"/>
      <c r="I233" s="1459"/>
      <c r="J233" s="1461"/>
      <c r="K233" s="1463"/>
    </row>
    <row r="234" spans="1:11" x14ac:dyDescent="0.3">
      <c r="A234" s="1466"/>
      <c r="B234" s="1468"/>
      <c r="C234" s="1470"/>
      <c r="D234" s="1472"/>
      <c r="E234" s="1474"/>
      <c r="F234" s="1477"/>
      <c r="G234" s="1478"/>
      <c r="H234" s="1458"/>
      <c r="I234" s="1460"/>
      <c r="J234" s="1462"/>
      <c r="K234" s="1464"/>
    </row>
    <row r="235" spans="1:11" x14ac:dyDescent="0.3">
      <c r="A235" s="1465"/>
      <c r="B235" s="1467"/>
      <c r="C235" s="1469"/>
      <c r="D235" s="1471"/>
      <c r="E235" s="610"/>
      <c r="F235" s="1475"/>
      <c r="G235" s="1476"/>
      <c r="H235" s="1457"/>
      <c r="I235" s="1459"/>
      <c r="J235" s="1461"/>
      <c r="K235" s="1463"/>
    </row>
    <row r="236" spans="1:11" x14ac:dyDescent="0.3">
      <c r="A236" s="1465"/>
      <c r="B236" s="1467"/>
      <c r="C236" s="1469"/>
      <c r="D236" s="1471"/>
      <c r="E236" s="1479"/>
      <c r="F236" s="1475"/>
      <c r="G236" s="1476"/>
      <c r="H236" s="1457"/>
      <c r="I236" s="1459"/>
      <c r="J236" s="1461"/>
      <c r="K236" s="1463"/>
    </row>
    <row r="237" spans="1:11" x14ac:dyDescent="0.3">
      <c r="A237" s="1465"/>
      <c r="B237" s="1467"/>
      <c r="C237" s="1469"/>
      <c r="D237" s="1471"/>
      <c r="E237" s="1474"/>
      <c r="F237" s="1475"/>
      <c r="G237" s="1476"/>
      <c r="H237" s="1457"/>
      <c r="I237" s="1459"/>
      <c r="J237" s="1461"/>
      <c r="K237" s="1463"/>
    </row>
    <row r="238" spans="1:11" x14ac:dyDescent="0.3">
      <c r="A238" s="1465"/>
      <c r="B238" s="1467"/>
      <c r="C238" s="1469"/>
      <c r="D238" s="1471"/>
      <c r="E238" s="1479"/>
      <c r="F238" s="1475"/>
      <c r="G238" s="1476"/>
      <c r="H238" s="1457"/>
      <c r="I238" s="1459"/>
      <c r="J238" s="1461"/>
      <c r="K238" s="1463"/>
    </row>
    <row r="239" spans="1:11" ht="15" thickBot="1" x14ac:dyDescent="0.35">
      <c r="A239" s="1466"/>
      <c r="B239" s="1468"/>
      <c r="C239" s="1470"/>
      <c r="D239" s="1472"/>
      <c r="E239" s="1474"/>
      <c r="F239" s="1477"/>
      <c r="G239" s="1478"/>
      <c r="H239" s="1458"/>
      <c r="I239" s="1460"/>
      <c r="J239" s="1462"/>
      <c r="K239" s="1464"/>
    </row>
    <row r="240" spans="1:11" ht="15" thickTop="1" x14ac:dyDescent="0.3">
      <c r="A240" s="1484"/>
      <c r="B240" s="1485"/>
      <c r="C240" s="1486"/>
      <c r="D240" s="1487"/>
      <c r="E240" s="1488"/>
      <c r="F240" s="1489"/>
      <c r="G240" s="1490"/>
      <c r="H240" s="1481"/>
      <c r="I240" s="1482"/>
      <c r="J240" s="1483"/>
      <c r="K240" s="1480"/>
    </row>
    <row r="241" spans="1:11" x14ac:dyDescent="0.3">
      <c r="A241" s="1465"/>
      <c r="B241" s="1467"/>
      <c r="C241" s="1469"/>
      <c r="D241" s="1471"/>
      <c r="E241" s="1474"/>
      <c r="F241" s="1475"/>
      <c r="G241" s="1476"/>
      <c r="H241" s="1457"/>
      <c r="I241" s="1459"/>
      <c r="J241" s="1461"/>
      <c r="K241" s="1463"/>
    </row>
    <row r="242" spans="1:11" x14ac:dyDescent="0.3">
      <c r="A242" s="1465"/>
      <c r="B242" s="1467"/>
      <c r="C242" s="1469"/>
      <c r="D242" s="1471"/>
      <c r="E242" s="1479"/>
      <c r="F242" s="1475"/>
      <c r="G242" s="1476"/>
      <c r="H242" s="1457"/>
      <c r="I242" s="1459"/>
      <c r="J242" s="1461"/>
      <c r="K242" s="1463"/>
    </row>
    <row r="243" spans="1:11" x14ac:dyDescent="0.3">
      <c r="A243" s="1465"/>
      <c r="B243" s="1467"/>
      <c r="C243" s="1469"/>
      <c r="D243" s="1471"/>
      <c r="E243" s="1474"/>
      <c r="F243" s="1475"/>
      <c r="G243" s="1476"/>
      <c r="H243" s="1457"/>
      <c r="I243" s="1459"/>
      <c r="J243" s="1461"/>
      <c r="K243" s="1463"/>
    </row>
    <row r="244" spans="1:11" x14ac:dyDescent="0.3">
      <c r="A244" s="1465"/>
      <c r="B244" s="1467"/>
      <c r="C244" s="1469"/>
      <c r="D244" s="1471"/>
      <c r="E244" s="1479"/>
      <c r="F244" s="1475"/>
      <c r="G244" s="1476"/>
      <c r="H244" s="1457"/>
      <c r="I244" s="1459"/>
      <c r="J244" s="1461"/>
      <c r="K244" s="1463"/>
    </row>
    <row r="245" spans="1:11" ht="15" thickBot="1" x14ac:dyDescent="0.35">
      <c r="A245" s="1466"/>
      <c r="B245" s="1468"/>
      <c r="C245" s="1470"/>
      <c r="D245" s="1472"/>
      <c r="E245" s="1474"/>
      <c r="F245" s="1477"/>
      <c r="G245" s="1478"/>
      <c r="H245" s="1458"/>
      <c r="I245" s="1460"/>
      <c r="J245" s="1462"/>
      <c r="K245" s="1464"/>
    </row>
    <row r="246" spans="1:11" ht="15" thickTop="1" x14ac:dyDescent="0.3">
      <c r="A246" s="1484"/>
      <c r="B246" s="1485"/>
      <c r="C246" s="1486"/>
      <c r="D246" s="1487"/>
      <c r="E246" s="1488"/>
      <c r="F246" s="1489"/>
      <c r="G246" s="1490"/>
      <c r="H246" s="1481"/>
      <c r="I246" s="1482"/>
      <c r="J246" s="1483"/>
      <c r="K246" s="1480"/>
    </row>
    <row r="247" spans="1:11" x14ac:dyDescent="0.3">
      <c r="A247" s="1465"/>
      <c r="B247" s="1467"/>
      <c r="C247" s="1469"/>
      <c r="D247" s="1471"/>
      <c r="E247" s="1474"/>
      <c r="F247" s="1475"/>
      <c r="G247" s="1476"/>
      <c r="H247" s="1457"/>
      <c r="I247" s="1459"/>
      <c r="J247" s="1461"/>
      <c r="K247" s="1463"/>
    </row>
    <row r="248" spans="1:11" x14ac:dyDescent="0.3">
      <c r="A248" s="1465"/>
      <c r="B248" s="1467"/>
      <c r="C248" s="1469"/>
      <c r="D248" s="1471"/>
      <c r="E248" s="1479"/>
      <c r="F248" s="1475"/>
      <c r="G248" s="1476"/>
      <c r="H248" s="1457"/>
      <c r="I248" s="1459"/>
      <c r="J248" s="1461"/>
      <c r="K248" s="1463"/>
    </row>
    <row r="249" spans="1:11" x14ac:dyDescent="0.3">
      <c r="A249" s="1465"/>
      <c r="B249" s="1467"/>
      <c r="C249" s="1469"/>
      <c r="D249" s="1471"/>
      <c r="E249" s="1474"/>
      <c r="F249" s="1475"/>
      <c r="G249" s="1476"/>
      <c r="H249" s="1457"/>
      <c r="I249" s="1459"/>
      <c r="J249" s="1461"/>
      <c r="K249" s="1463"/>
    </row>
    <row r="250" spans="1:11" x14ac:dyDescent="0.3">
      <c r="A250" s="1465"/>
      <c r="B250" s="1467"/>
      <c r="C250" s="1469"/>
      <c r="D250" s="1471"/>
      <c r="E250" s="1479"/>
      <c r="F250" s="1475"/>
      <c r="G250" s="1476"/>
      <c r="H250" s="1457"/>
      <c r="I250" s="1459"/>
      <c r="J250" s="1461"/>
      <c r="K250" s="1463"/>
    </row>
    <row r="251" spans="1:11" ht="15" thickBot="1" x14ac:dyDescent="0.35">
      <c r="A251" s="1466"/>
      <c r="B251" s="1468"/>
      <c r="C251" s="1470"/>
      <c r="D251" s="1472"/>
      <c r="E251" s="1474"/>
      <c r="F251" s="1477"/>
      <c r="G251" s="1478"/>
      <c r="H251" s="1458"/>
      <c r="I251" s="1460"/>
      <c r="J251" s="1462"/>
      <c r="K251" s="1464"/>
    </row>
    <row r="252" spans="1:11" ht="15" thickTop="1" x14ac:dyDescent="0.3">
      <c r="A252" s="1484"/>
      <c r="B252" s="1485"/>
      <c r="C252" s="1486"/>
      <c r="D252" s="1487"/>
      <c r="E252" s="1488"/>
      <c r="F252" s="1489"/>
      <c r="G252" s="1490"/>
      <c r="H252" s="1481"/>
      <c r="I252" s="1482"/>
      <c r="J252" s="1483"/>
      <c r="K252" s="1480"/>
    </row>
    <row r="253" spans="1:11" x14ac:dyDescent="0.3">
      <c r="A253" s="1465"/>
      <c r="B253" s="1467"/>
      <c r="C253" s="1469"/>
      <c r="D253" s="1471"/>
      <c r="E253" s="1474"/>
      <c r="F253" s="1475"/>
      <c r="G253" s="1476"/>
      <c r="H253" s="1457"/>
      <c r="I253" s="1459"/>
      <c r="J253" s="1461"/>
      <c r="K253" s="1463"/>
    </row>
    <row r="254" spans="1:11" x14ac:dyDescent="0.3">
      <c r="A254" s="1465"/>
      <c r="B254" s="1467"/>
      <c r="C254" s="1469"/>
      <c r="D254" s="1471"/>
      <c r="E254" s="1479"/>
      <c r="F254" s="1475"/>
      <c r="G254" s="1476"/>
      <c r="H254" s="1457"/>
      <c r="I254" s="1459"/>
      <c r="J254" s="1461"/>
      <c r="K254" s="1463"/>
    </row>
    <row r="255" spans="1:11" x14ac:dyDescent="0.3">
      <c r="A255" s="1465"/>
      <c r="B255" s="1467"/>
      <c r="C255" s="1469"/>
      <c r="D255" s="1471"/>
      <c r="E255" s="1474"/>
      <c r="F255" s="1475"/>
      <c r="G255" s="1476"/>
      <c r="H255" s="1457"/>
      <c r="I255" s="1459"/>
      <c r="J255" s="1461"/>
      <c r="K255" s="1463"/>
    </row>
    <row r="256" spans="1:11" x14ac:dyDescent="0.3">
      <c r="A256" s="1465"/>
      <c r="B256" s="1467"/>
      <c r="C256" s="1469"/>
      <c r="D256" s="1471"/>
      <c r="E256" s="1479"/>
      <c r="F256" s="1475"/>
      <c r="G256" s="1476"/>
      <c r="H256" s="1457"/>
      <c r="I256" s="1459"/>
      <c r="J256" s="1461"/>
      <c r="K256" s="1463"/>
    </row>
    <row r="257" spans="1:11" ht="15" thickBot="1" x14ac:dyDescent="0.35">
      <c r="A257" s="1466"/>
      <c r="B257" s="1468"/>
      <c r="C257" s="1470"/>
      <c r="D257" s="1472"/>
      <c r="E257" s="1474"/>
      <c r="F257" s="1477"/>
      <c r="G257" s="1478"/>
      <c r="H257" s="1458"/>
      <c r="I257" s="1460"/>
      <c r="J257" s="1462"/>
      <c r="K257" s="1464"/>
    </row>
    <row r="258" spans="1:11" ht="15" thickTop="1" x14ac:dyDescent="0.3">
      <c r="A258" s="1484"/>
      <c r="B258" s="1485"/>
      <c r="C258" s="1486"/>
      <c r="D258" s="1487"/>
      <c r="E258" s="1488"/>
      <c r="F258" s="1489"/>
      <c r="G258" s="1490"/>
      <c r="H258" s="1481"/>
      <c r="I258" s="1482"/>
      <c r="J258" s="1483"/>
      <c r="K258" s="1480"/>
    </row>
    <row r="259" spans="1:11" x14ac:dyDescent="0.3">
      <c r="A259" s="1465"/>
      <c r="B259" s="1467"/>
      <c r="C259" s="1469"/>
      <c r="D259" s="1471"/>
      <c r="E259" s="1474"/>
      <c r="F259" s="1475"/>
      <c r="G259" s="1476"/>
      <c r="H259" s="1457"/>
      <c r="I259" s="1459"/>
      <c r="J259" s="1461"/>
      <c r="K259" s="1463"/>
    </row>
    <row r="260" spans="1:11" x14ac:dyDescent="0.3">
      <c r="A260" s="1465"/>
      <c r="B260" s="1467"/>
      <c r="C260" s="1469"/>
      <c r="D260" s="1471"/>
      <c r="E260" s="1479"/>
      <c r="F260" s="1475"/>
      <c r="G260" s="1476"/>
      <c r="H260" s="1457"/>
      <c r="I260" s="1459"/>
      <c r="J260" s="1461"/>
      <c r="K260" s="1463"/>
    </row>
    <row r="261" spans="1:11" x14ac:dyDescent="0.3">
      <c r="A261" s="1465"/>
      <c r="B261" s="1467"/>
      <c r="C261" s="1469"/>
      <c r="D261" s="1471"/>
      <c r="E261" s="1474"/>
      <c r="F261" s="1475"/>
      <c r="G261" s="1476"/>
      <c r="H261" s="1457"/>
      <c r="I261" s="1459"/>
      <c r="J261" s="1461"/>
      <c r="K261" s="1463"/>
    </row>
    <row r="262" spans="1:11" x14ac:dyDescent="0.3">
      <c r="A262" s="1465"/>
      <c r="B262" s="1467"/>
      <c r="C262" s="1469"/>
      <c r="D262" s="1471"/>
      <c r="E262" s="1479"/>
      <c r="F262" s="1475"/>
      <c r="G262" s="1476"/>
      <c r="H262" s="1457"/>
      <c r="I262" s="1459"/>
      <c r="J262" s="1461"/>
      <c r="K262" s="1463"/>
    </row>
    <row r="263" spans="1:11" ht="15" thickBot="1" x14ac:dyDescent="0.35">
      <c r="A263" s="1466"/>
      <c r="B263" s="1468"/>
      <c r="C263" s="1470"/>
      <c r="D263" s="1472"/>
      <c r="E263" s="1474"/>
      <c r="F263" s="1477"/>
      <c r="G263" s="1478"/>
      <c r="H263" s="1458"/>
      <c r="I263" s="1460"/>
      <c r="J263" s="1462"/>
      <c r="K263" s="1464"/>
    </row>
    <row r="264" spans="1:11" ht="15" thickTop="1" x14ac:dyDescent="0.3">
      <c r="A264" s="1484"/>
      <c r="B264" s="1485"/>
      <c r="C264" s="1486"/>
      <c r="D264" s="1487"/>
      <c r="E264" s="1488"/>
      <c r="F264" s="1489"/>
      <c r="G264" s="1490"/>
      <c r="H264" s="1481"/>
      <c r="I264" s="1482"/>
      <c r="J264" s="1483"/>
      <c r="K264" s="1480"/>
    </row>
    <row r="265" spans="1:11" x14ac:dyDescent="0.3">
      <c r="A265" s="1465"/>
      <c r="B265" s="1467"/>
      <c r="C265" s="1469"/>
      <c r="D265" s="1471"/>
      <c r="E265" s="1474"/>
      <c r="F265" s="1475"/>
      <c r="G265" s="1476"/>
      <c r="H265" s="1457"/>
      <c r="I265" s="1459"/>
      <c r="J265" s="1461"/>
      <c r="K265" s="1463"/>
    </row>
    <row r="266" spans="1:11" x14ac:dyDescent="0.3">
      <c r="A266" s="1465"/>
      <c r="B266" s="1467"/>
      <c r="C266" s="1469"/>
      <c r="D266" s="1471"/>
      <c r="E266" s="1479"/>
      <c r="F266" s="1475"/>
      <c r="G266" s="1476"/>
      <c r="H266" s="1457"/>
      <c r="I266" s="1459"/>
      <c r="J266" s="1461"/>
      <c r="K266" s="1463"/>
    </row>
    <row r="267" spans="1:11" x14ac:dyDescent="0.3">
      <c r="A267" s="1465"/>
      <c r="B267" s="1467"/>
      <c r="C267" s="1469"/>
      <c r="D267" s="1471"/>
      <c r="E267" s="1474"/>
      <c r="F267" s="1475"/>
      <c r="G267" s="1476"/>
      <c r="H267" s="1457"/>
      <c r="I267" s="1459"/>
      <c r="J267" s="1461"/>
      <c r="K267" s="1463"/>
    </row>
    <row r="268" spans="1:11" x14ac:dyDescent="0.3">
      <c r="A268" s="1465"/>
      <c r="B268" s="1467"/>
      <c r="C268" s="1469"/>
      <c r="D268" s="1471"/>
      <c r="E268" s="1479"/>
      <c r="F268" s="1475"/>
      <c r="G268" s="1476"/>
      <c r="H268" s="1457"/>
      <c r="I268" s="1459"/>
      <c r="J268" s="1461"/>
      <c r="K268" s="1463"/>
    </row>
    <row r="269" spans="1:11" ht="15" thickBot="1" x14ac:dyDescent="0.35">
      <c r="A269" s="1466"/>
      <c r="B269" s="1468"/>
      <c r="C269" s="1470"/>
      <c r="D269" s="1472"/>
      <c r="E269" s="1474"/>
      <c r="F269" s="1477"/>
      <c r="G269" s="1478"/>
      <c r="H269" s="1458"/>
      <c r="I269" s="1460"/>
      <c r="J269" s="1462"/>
      <c r="K269" s="1464"/>
    </row>
    <row r="270" spans="1:11" ht="15" thickTop="1" x14ac:dyDescent="0.3">
      <c r="A270" s="1484"/>
      <c r="B270" s="1485"/>
      <c r="C270" s="1486"/>
      <c r="D270" s="1487"/>
      <c r="E270" s="1488"/>
      <c r="F270" s="1489"/>
      <c r="G270" s="1490"/>
      <c r="H270" s="1481"/>
      <c r="I270" s="1482"/>
      <c r="J270" s="1483"/>
      <c r="K270" s="1480"/>
    </row>
    <row r="271" spans="1:11" x14ac:dyDescent="0.3">
      <c r="A271" s="1465"/>
      <c r="B271" s="1467"/>
      <c r="C271" s="1469"/>
      <c r="D271" s="1471"/>
      <c r="E271" s="1474"/>
      <c r="F271" s="1475"/>
      <c r="G271" s="1476"/>
      <c r="H271" s="1457"/>
      <c r="I271" s="1459"/>
      <c r="J271" s="1461"/>
      <c r="K271" s="1463"/>
    </row>
    <row r="272" spans="1:11" x14ac:dyDescent="0.3">
      <c r="A272" s="1465"/>
      <c r="B272" s="1467"/>
      <c r="C272" s="1469"/>
      <c r="D272" s="1471"/>
      <c r="E272" s="1479"/>
      <c r="F272" s="1475"/>
      <c r="G272" s="1476"/>
      <c r="H272" s="1457"/>
      <c r="I272" s="1459"/>
      <c r="J272" s="1461"/>
      <c r="K272" s="1463"/>
    </row>
    <row r="273" spans="1:11" x14ac:dyDescent="0.3">
      <c r="A273" s="1465"/>
      <c r="B273" s="1467"/>
      <c r="C273" s="1469"/>
      <c r="D273" s="1471"/>
      <c r="E273" s="1474"/>
      <c r="F273" s="1475"/>
      <c r="G273" s="1476"/>
      <c r="H273" s="1457"/>
      <c r="I273" s="1459"/>
      <c r="J273" s="1461"/>
      <c r="K273" s="1463"/>
    </row>
    <row r="274" spans="1:11" x14ac:dyDescent="0.3">
      <c r="A274" s="1465"/>
      <c r="B274" s="1467"/>
      <c r="C274" s="1469"/>
      <c r="D274" s="1471"/>
      <c r="E274" s="1479"/>
      <c r="F274" s="1475"/>
      <c r="G274" s="1476"/>
      <c r="H274" s="1457"/>
      <c r="I274" s="1459"/>
      <c r="J274" s="1461"/>
      <c r="K274" s="1463"/>
    </row>
    <row r="275" spans="1:11" ht="15" thickBot="1" x14ac:dyDescent="0.35">
      <c r="A275" s="1466"/>
      <c r="B275" s="1468"/>
      <c r="C275" s="1470"/>
      <c r="D275" s="1472"/>
      <c r="E275" s="1474"/>
      <c r="F275" s="1477"/>
      <c r="G275" s="1478"/>
      <c r="H275" s="1458"/>
      <c r="I275" s="1460"/>
      <c r="J275" s="1462"/>
      <c r="K275" s="1464"/>
    </row>
    <row r="276" spans="1:11" ht="15" thickTop="1" x14ac:dyDescent="0.3">
      <c r="A276" s="1484"/>
      <c r="B276" s="1485"/>
      <c r="C276" s="1486"/>
      <c r="D276" s="1487"/>
      <c r="E276" s="1488"/>
      <c r="F276" s="1489"/>
      <c r="G276" s="1490"/>
      <c r="H276" s="1481"/>
      <c r="I276" s="1482"/>
      <c r="J276" s="1483"/>
      <c r="K276" s="1480"/>
    </row>
    <row r="277" spans="1:11" x14ac:dyDescent="0.3">
      <c r="A277" s="1465"/>
      <c r="B277" s="1467"/>
      <c r="C277" s="1469"/>
      <c r="D277" s="1471"/>
      <c r="E277" s="1474"/>
      <c r="F277" s="1475"/>
      <c r="G277" s="1476"/>
      <c r="H277" s="1457"/>
      <c r="I277" s="1459"/>
      <c r="J277" s="1461"/>
      <c r="K277" s="1463"/>
    </row>
    <row r="278" spans="1:11" x14ac:dyDescent="0.3">
      <c r="A278" s="1465"/>
      <c r="B278" s="1467"/>
      <c r="C278" s="1469"/>
      <c r="D278" s="1471"/>
      <c r="E278" s="1479"/>
      <c r="F278" s="1475"/>
      <c r="G278" s="1476"/>
      <c r="H278" s="1457"/>
      <c r="I278" s="1459"/>
      <c r="J278" s="1461"/>
      <c r="K278" s="1463"/>
    </row>
    <row r="279" spans="1:11" x14ac:dyDescent="0.3">
      <c r="A279" s="1465"/>
      <c r="B279" s="1467"/>
      <c r="C279" s="1469"/>
      <c r="D279" s="1471"/>
      <c r="E279" s="1474"/>
      <c r="F279" s="1475"/>
      <c r="G279" s="1476"/>
      <c r="H279" s="1457"/>
      <c r="I279" s="1459"/>
      <c r="J279" s="1461"/>
      <c r="K279" s="1463"/>
    </row>
    <row r="280" spans="1:11" x14ac:dyDescent="0.3">
      <c r="A280" s="1465"/>
      <c r="B280" s="1467"/>
      <c r="C280" s="1469"/>
      <c r="D280" s="1471"/>
      <c r="E280" s="1479"/>
      <c r="F280" s="1475"/>
      <c r="G280" s="1476"/>
      <c r="H280" s="1457"/>
      <c r="I280" s="1459"/>
      <c r="J280" s="1461"/>
      <c r="K280" s="1463"/>
    </row>
    <row r="281" spans="1:11" x14ac:dyDescent="0.3">
      <c r="A281" s="1466"/>
      <c r="B281" s="1468"/>
      <c r="C281" s="1470"/>
      <c r="D281" s="1472"/>
      <c r="E281" s="1474"/>
      <c r="F281" s="1477"/>
      <c r="G281" s="1478"/>
      <c r="H281" s="1458"/>
      <c r="I281" s="1460"/>
      <c r="J281" s="1462"/>
      <c r="K281" s="1464"/>
    </row>
    <row r="282" spans="1:11" x14ac:dyDescent="0.3">
      <c r="A282" s="1465"/>
      <c r="B282" s="1467"/>
      <c r="C282" s="1469"/>
      <c r="D282" s="1471"/>
      <c r="E282" s="610"/>
      <c r="F282" s="1475"/>
      <c r="G282" s="1476"/>
      <c r="H282" s="1457"/>
      <c r="I282" s="1459"/>
      <c r="J282" s="1461"/>
      <c r="K282" s="1463"/>
    </row>
    <row r="283" spans="1:11" x14ac:dyDescent="0.3">
      <c r="A283" s="1465"/>
      <c r="B283" s="1467"/>
      <c r="C283" s="1469"/>
      <c r="D283" s="1471"/>
      <c r="E283" s="1479"/>
      <c r="F283" s="1475"/>
      <c r="G283" s="1476"/>
      <c r="H283" s="1457"/>
      <c r="I283" s="1459"/>
      <c r="J283" s="1461"/>
      <c r="K283" s="1463"/>
    </row>
    <row r="284" spans="1:11" x14ac:dyDescent="0.3">
      <c r="A284" s="1465"/>
      <c r="B284" s="1467"/>
      <c r="C284" s="1469"/>
      <c r="D284" s="1471"/>
      <c r="E284" s="1474"/>
      <c r="F284" s="1475"/>
      <c r="G284" s="1476"/>
      <c r="H284" s="1457"/>
      <c r="I284" s="1459"/>
      <c r="J284" s="1461"/>
      <c r="K284" s="1463"/>
    </row>
    <row r="285" spans="1:11" x14ac:dyDescent="0.3">
      <c r="A285" s="1465"/>
      <c r="B285" s="1467"/>
      <c r="C285" s="1469"/>
      <c r="D285" s="1471"/>
      <c r="E285" s="1479"/>
      <c r="F285" s="1475"/>
      <c r="G285" s="1476"/>
      <c r="H285" s="1457"/>
      <c r="I285" s="1459"/>
      <c r="J285" s="1461"/>
      <c r="K285" s="1463"/>
    </row>
    <row r="286" spans="1:11" ht="15" thickBot="1" x14ac:dyDescent="0.35">
      <c r="A286" s="1466"/>
      <c r="B286" s="1468"/>
      <c r="C286" s="1470"/>
      <c r="D286" s="1472"/>
      <c r="E286" s="1474"/>
      <c r="F286" s="1477"/>
      <c r="G286" s="1478"/>
      <c r="H286" s="1458"/>
      <c r="I286" s="1460"/>
      <c r="J286" s="1462"/>
      <c r="K286" s="1464"/>
    </row>
    <row r="287" spans="1:11" ht="15" thickTop="1" x14ac:dyDescent="0.3">
      <c r="A287" s="1484"/>
      <c r="B287" s="1485"/>
      <c r="C287" s="1486"/>
      <c r="D287" s="1487"/>
      <c r="E287" s="1488"/>
      <c r="F287" s="1489"/>
      <c r="G287" s="1490"/>
      <c r="H287" s="1481"/>
      <c r="I287" s="1482"/>
      <c r="J287" s="1483"/>
      <c r="K287" s="1480"/>
    </row>
    <row r="288" spans="1:11" x14ac:dyDescent="0.3">
      <c r="A288" s="1465"/>
      <c r="B288" s="1467"/>
      <c r="C288" s="1469"/>
      <c r="D288" s="1471"/>
      <c r="E288" s="1474"/>
      <c r="F288" s="1475"/>
      <c r="G288" s="1476"/>
      <c r="H288" s="1457"/>
      <c r="I288" s="1459"/>
      <c r="J288" s="1461"/>
      <c r="K288" s="1463"/>
    </row>
    <row r="289" spans="1:11" x14ac:dyDescent="0.3">
      <c r="A289" s="1465"/>
      <c r="B289" s="1467"/>
      <c r="C289" s="1469"/>
      <c r="D289" s="1471"/>
      <c r="E289" s="1479"/>
      <c r="F289" s="1475"/>
      <c r="G289" s="1476"/>
      <c r="H289" s="1457"/>
      <c r="I289" s="1459"/>
      <c r="J289" s="1461"/>
      <c r="K289" s="1463"/>
    </row>
    <row r="290" spans="1:11" x14ac:dyDescent="0.3">
      <c r="A290" s="1465"/>
      <c r="B290" s="1467"/>
      <c r="C290" s="1469"/>
      <c r="D290" s="1471"/>
      <c r="E290" s="1474"/>
      <c r="F290" s="1475"/>
      <c r="G290" s="1476"/>
      <c r="H290" s="1457"/>
      <c r="I290" s="1459"/>
      <c r="J290" s="1461"/>
      <c r="K290" s="1463"/>
    </row>
    <row r="291" spans="1:11" x14ac:dyDescent="0.3">
      <c r="A291" s="1465"/>
      <c r="B291" s="1467"/>
      <c r="C291" s="1469"/>
      <c r="D291" s="1471"/>
      <c r="E291" s="1479"/>
      <c r="F291" s="1475"/>
      <c r="G291" s="1476"/>
      <c r="H291" s="1457"/>
      <c r="I291" s="1459"/>
      <c r="J291" s="1461"/>
      <c r="K291" s="1463"/>
    </row>
    <row r="292" spans="1:11" ht="15" thickBot="1" x14ac:dyDescent="0.35">
      <c r="A292" s="1466"/>
      <c r="B292" s="1468"/>
      <c r="C292" s="1470"/>
      <c r="D292" s="1472"/>
      <c r="E292" s="1474"/>
      <c r="F292" s="1477"/>
      <c r="G292" s="1478"/>
      <c r="H292" s="1458"/>
      <c r="I292" s="1460"/>
      <c r="J292" s="1462"/>
      <c r="K292" s="1464"/>
    </row>
    <row r="293" spans="1:11" ht="15" thickTop="1" x14ac:dyDescent="0.3">
      <c r="A293" s="1484"/>
      <c r="B293" s="1485"/>
      <c r="C293" s="1486"/>
      <c r="D293" s="1487"/>
      <c r="E293" s="1488"/>
      <c r="F293" s="1489"/>
      <c r="G293" s="1490"/>
      <c r="H293" s="1481"/>
      <c r="I293" s="1482"/>
      <c r="J293" s="1483"/>
      <c r="K293" s="1480"/>
    </row>
    <row r="294" spans="1:11" x14ac:dyDescent="0.3">
      <c r="A294" s="1465"/>
      <c r="B294" s="1467"/>
      <c r="C294" s="1469"/>
      <c r="D294" s="1471"/>
      <c r="E294" s="1474"/>
      <c r="F294" s="1475"/>
      <c r="G294" s="1476"/>
      <c r="H294" s="1457"/>
      <c r="I294" s="1459"/>
      <c r="J294" s="1461"/>
      <c r="K294" s="1463"/>
    </row>
    <row r="295" spans="1:11" x14ac:dyDescent="0.3">
      <c r="A295" s="1465"/>
      <c r="B295" s="1467"/>
      <c r="C295" s="1469"/>
      <c r="D295" s="1471"/>
      <c r="E295" s="1479"/>
      <c r="F295" s="1475"/>
      <c r="G295" s="1476"/>
      <c r="H295" s="1457"/>
      <c r="I295" s="1459"/>
      <c r="J295" s="1461"/>
      <c r="K295" s="1463"/>
    </row>
    <row r="296" spans="1:11" x14ac:dyDescent="0.3">
      <c r="A296" s="1465"/>
      <c r="B296" s="1467"/>
      <c r="C296" s="1469"/>
      <c r="D296" s="1471"/>
      <c r="E296" s="1474"/>
      <c r="F296" s="1475"/>
      <c r="G296" s="1476"/>
      <c r="H296" s="1457"/>
      <c r="I296" s="1459"/>
      <c r="J296" s="1461"/>
      <c r="K296" s="1463"/>
    </row>
    <row r="297" spans="1:11" x14ac:dyDescent="0.3">
      <c r="A297" s="1465"/>
      <c r="B297" s="1467"/>
      <c r="C297" s="1469"/>
      <c r="D297" s="1471"/>
      <c r="E297" s="1479"/>
      <c r="F297" s="1475"/>
      <c r="G297" s="1476"/>
      <c r="H297" s="1457"/>
      <c r="I297" s="1459"/>
      <c r="J297" s="1461"/>
      <c r="K297" s="1463"/>
    </row>
    <row r="298" spans="1:11" ht="15" thickBot="1" x14ac:dyDescent="0.35">
      <c r="A298" s="1466"/>
      <c r="B298" s="1468"/>
      <c r="C298" s="1470"/>
      <c r="D298" s="1472"/>
      <c r="E298" s="1474"/>
      <c r="F298" s="1477"/>
      <c r="G298" s="1478"/>
      <c r="H298" s="1458"/>
      <c r="I298" s="1460"/>
      <c r="J298" s="1462"/>
      <c r="K298" s="1464"/>
    </row>
    <row r="299" spans="1:11" ht="15" thickTop="1" x14ac:dyDescent="0.3">
      <c r="A299" s="1484"/>
      <c r="B299" s="1485"/>
      <c r="C299" s="1486"/>
      <c r="D299" s="1487"/>
      <c r="E299" s="1488"/>
      <c r="F299" s="1489"/>
      <c r="G299" s="1490"/>
      <c r="H299" s="1481"/>
      <c r="I299" s="1482"/>
      <c r="J299" s="1483"/>
      <c r="K299" s="1480"/>
    </row>
    <row r="300" spans="1:11" x14ac:dyDescent="0.3">
      <c r="A300" s="1465"/>
      <c r="B300" s="1467"/>
      <c r="C300" s="1469"/>
      <c r="D300" s="1471"/>
      <c r="E300" s="1474"/>
      <c r="F300" s="1475"/>
      <c r="G300" s="1476"/>
      <c r="H300" s="1457"/>
      <c r="I300" s="1459"/>
      <c r="J300" s="1461"/>
      <c r="K300" s="1463"/>
    </row>
    <row r="301" spans="1:11" x14ac:dyDescent="0.3">
      <c r="A301" s="1465"/>
      <c r="B301" s="1467"/>
      <c r="C301" s="1469"/>
      <c r="D301" s="1471"/>
      <c r="E301" s="1479"/>
      <c r="F301" s="1475"/>
      <c r="G301" s="1476"/>
      <c r="H301" s="1457"/>
      <c r="I301" s="1459"/>
      <c r="J301" s="1461"/>
      <c r="K301" s="1463"/>
    </row>
    <row r="302" spans="1:11" x14ac:dyDescent="0.3">
      <c r="A302" s="1465"/>
      <c r="B302" s="1467"/>
      <c r="C302" s="1469"/>
      <c r="D302" s="1471"/>
      <c r="E302" s="1474"/>
      <c r="F302" s="1475"/>
      <c r="G302" s="1476"/>
      <c r="H302" s="1457"/>
      <c r="I302" s="1459"/>
      <c r="J302" s="1461"/>
      <c r="K302" s="1463"/>
    </row>
    <row r="303" spans="1:11" x14ac:dyDescent="0.3">
      <c r="A303" s="1465"/>
      <c r="B303" s="1467"/>
      <c r="C303" s="1469"/>
      <c r="D303" s="1471"/>
      <c r="E303" s="1479"/>
      <c r="F303" s="1475"/>
      <c r="G303" s="1476"/>
      <c r="H303" s="1457"/>
      <c r="I303" s="1459"/>
      <c r="J303" s="1461"/>
      <c r="K303" s="1463"/>
    </row>
    <row r="304" spans="1:11" ht="15" thickBot="1" x14ac:dyDescent="0.35">
      <c r="A304" s="1466"/>
      <c r="B304" s="1468"/>
      <c r="C304" s="1470"/>
      <c r="D304" s="1472"/>
      <c r="E304" s="1474"/>
      <c r="F304" s="1477"/>
      <c r="G304" s="1478"/>
      <c r="H304" s="1458"/>
      <c r="I304" s="1460"/>
      <c r="J304" s="1462"/>
      <c r="K304" s="1464"/>
    </row>
    <row r="305" spans="1:11" ht="15" thickTop="1" x14ac:dyDescent="0.3">
      <c r="A305" s="1484"/>
      <c r="B305" s="1485"/>
      <c r="C305" s="1486"/>
      <c r="D305" s="1487"/>
      <c r="E305" s="1488"/>
      <c r="F305" s="1489"/>
      <c r="G305" s="1490"/>
      <c r="H305" s="1481"/>
      <c r="I305" s="1482"/>
      <c r="J305" s="1483"/>
      <c r="K305" s="1480"/>
    </row>
    <row r="306" spans="1:11" x14ac:dyDescent="0.3">
      <c r="A306" s="1465"/>
      <c r="B306" s="1467"/>
      <c r="C306" s="1469"/>
      <c r="D306" s="1471"/>
      <c r="E306" s="1474"/>
      <c r="F306" s="1475"/>
      <c r="G306" s="1476"/>
      <c r="H306" s="1457"/>
      <c r="I306" s="1459"/>
      <c r="J306" s="1461"/>
      <c r="K306" s="1463"/>
    </row>
    <row r="307" spans="1:11" x14ac:dyDescent="0.3">
      <c r="A307" s="1465"/>
      <c r="B307" s="1467"/>
      <c r="C307" s="1469"/>
      <c r="D307" s="1471"/>
      <c r="E307" s="1479"/>
      <c r="F307" s="1475"/>
      <c r="G307" s="1476"/>
      <c r="H307" s="1457"/>
      <c r="I307" s="1459"/>
      <c r="J307" s="1461"/>
      <c r="K307" s="1463"/>
    </row>
    <row r="308" spans="1:11" x14ac:dyDescent="0.3">
      <c r="A308" s="1465"/>
      <c r="B308" s="1467"/>
      <c r="C308" s="1469"/>
      <c r="D308" s="1471"/>
      <c r="E308" s="1474"/>
      <c r="F308" s="1475"/>
      <c r="G308" s="1476"/>
      <c r="H308" s="1457"/>
      <c r="I308" s="1459"/>
      <c r="J308" s="1461"/>
      <c r="K308" s="1463"/>
    </row>
    <row r="309" spans="1:11" x14ac:dyDescent="0.3">
      <c r="A309" s="1465"/>
      <c r="B309" s="1467"/>
      <c r="C309" s="1469"/>
      <c r="D309" s="1471"/>
      <c r="E309" s="1479"/>
      <c r="F309" s="1475"/>
      <c r="G309" s="1476"/>
      <c r="H309" s="1457"/>
      <c r="I309" s="1459"/>
      <c r="J309" s="1461"/>
      <c r="K309" s="1463"/>
    </row>
    <row r="310" spans="1:11" ht="15" thickBot="1" x14ac:dyDescent="0.35">
      <c r="A310" s="1466"/>
      <c r="B310" s="1468"/>
      <c r="C310" s="1470"/>
      <c r="D310" s="1472"/>
      <c r="E310" s="1474"/>
      <c r="F310" s="1477"/>
      <c r="G310" s="1478"/>
      <c r="H310" s="1458"/>
      <c r="I310" s="1460"/>
      <c r="J310" s="1462"/>
      <c r="K310" s="1464"/>
    </row>
    <row r="311" spans="1:11" ht="15" thickTop="1" x14ac:dyDescent="0.3">
      <c r="A311" s="1484"/>
      <c r="B311" s="1485"/>
      <c r="C311" s="1486"/>
      <c r="D311" s="1487"/>
      <c r="E311" s="1488"/>
      <c r="F311" s="1489"/>
      <c r="G311" s="1490"/>
      <c r="H311" s="1481"/>
      <c r="I311" s="1482"/>
      <c r="J311" s="1483"/>
      <c r="K311" s="1480"/>
    </row>
    <row r="312" spans="1:11" x14ac:dyDescent="0.3">
      <c r="A312" s="1465"/>
      <c r="B312" s="1467"/>
      <c r="C312" s="1469"/>
      <c r="D312" s="1471"/>
      <c r="E312" s="1474"/>
      <c r="F312" s="1475"/>
      <c r="G312" s="1476"/>
      <c r="H312" s="1457"/>
      <c r="I312" s="1459"/>
      <c r="J312" s="1461"/>
      <c r="K312" s="1463"/>
    </row>
    <row r="313" spans="1:11" x14ac:dyDescent="0.3">
      <c r="A313" s="1465"/>
      <c r="B313" s="1467"/>
      <c r="C313" s="1469"/>
      <c r="D313" s="1471"/>
      <c r="E313" s="1479"/>
      <c r="F313" s="1475"/>
      <c r="G313" s="1476"/>
      <c r="H313" s="1457"/>
      <c r="I313" s="1459"/>
      <c r="J313" s="1461"/>
      <c r="K313" s="1463"/>
    </row>
    <row r="314" spans="1:11" x14ac:dyDescent="0.3">
      <c r="A314" s="1465"/>
      <c r="B314" s="1467"/>
      <c r="C314" s="1469"/>
      <c r="D314" s="1471"/>
      <c r="E314" s="1474"/>
      <c r="F314" s="1475"/>
      <c r="G314" s="1476"/>
      <c r="H314" s="1457"/>
      <c r="I314" s="1459"/>
      <c r="J314" s="1461"/>
      <c r="K314" s="1463"/>
    </row>
    <row r="315" spans="1:11" x14ac:dyDescent="0.3">
      <c r="A315" s="1465"/>
      <c r="B315" s="1467"/>
      <c r="C315" s="1469"/>
      <c r="D315" s="1471"/>
      <c r="E315" s="1479"/>
      <c r="F315" s="1475"/>
      <c r="G315" s="1476"/>
      <c r="H315" s="1457"/>
      <c r="I315" s="1459"/>
      <c r="J315" s="1461"/>
      <c r="K315" s="1463"/>
    </row>
    <row r="316" spans="1:11" ht="15" thickBot="1" x14ac:dyDescent="0.35">
      <c r="A316" s="1466"/>
      <c r="B316" s="1468"/>
      <c r="C316" s="1470"/>
      <c r="D316" s="1472"/>
      <c r="E316" s="1474"/>
      <c r="F316" s="1477"/>
      <c r="G316" s="1478"/>
      <c r="H316" s="1458"/>
      <c r="I316" s="1460"/>
      <c r="J316" s="1462"/>
      <c r="K316" s="1464"/>
    </row>
    <row r="317" spans="1:11" ht="15" thickTop="1" x14ac:dyDescent="0.3">
      <c r="A317" s="1484"/>
      <c r="B317" s="1485"/>
      <c r="C317" s="1486"/>
      <c r="D317" s="1487"/>
      <c r="E317" s="1488"/>
      <c r="F317" s="1489"/>
      <c r="G317" s="1490"/>
      <c r="H317" s="1481"/>
      <c r="I317" s="1482"/>
      <c r="J317" s="1483"/>
      <c r="K317" s="1480"/>
    </row>
    <row r="318" spans="1:11" x14ac:dyDescent="0.3">
      <c r="A318" s="1465"/>
      <c r="B318" s="1467"/>
      <c r="C318" s="1469"/>
      <c r="D318" s="1471"/>
      <c r="E318" s="1474"/>
      <c r="F318" s="1475"/>
      <c r="G318" s="1476"/>
      <c r="H318" s="1457"/>
      <c r="I318" s="1459"/>
      <c r="J318" s="1461"/>
      <c r="K318" s="1463"/>
    </row>
    <row r="319" spans="1:11" x14ac:dyDescent="0.3">
      <c r="A319" s="1465"/>
      <c r="B319" s="1467"/>
      <c r="C319" s="1469"/>
      <c r="D319" s="1471"/>
      <c r="E319" s="1479"/>
      <c r="F319" s="1475"/>
      <c r="G319" s="1476"/>
      <c r="H319" s="1457"/>
      <c r="I319" s="1459"/>
      <c r="J319" s="1461"/>
      <c r="K319" s="1463"/>
    </row>
    <row r="320" spans="1:11" x14ac:dyDescent="0.3">
      <c r="A320" s="1465"/>
      <c r="B320" s="1467"/>
      <c r="C320" s="1469"/>
      <c r="D320" s="1471"/>
      <c r="E320" s="1474"/>
      <c r="F320" s="1475"/>
      <c r="G320" s="1476"/>
      <c r="H320" s="1457"/>
      <c r="I320" s="1459"/>
      <c r="J320" s="1461"/>
      <c r="K320" s="1463"/>
    </row>
    <row r="321" spans="1:11" x14ac:dyDescent="0.3">
      <c r="A321" s="1465"/>
      <c r="B321" s="1467"/>
      <c r="C321" s="1469"/>
      <c r="D321" s="1471"/>
      <c r="E321" s="1479"/>
      <c r="F321" s="1475"/>
      <c r="G321" s="1476"/>
      <c r="H321" s="1457"/>
      <c r="I321" s="1459"/>
      <c r="J321" s="1461"/>
      <c r="K321" s="1463"/>
    </row>
    <row r="322" spans="1:11" ht="15" thickBot="1" x14ac:dyDescent="0.35">
      <c r="A322" s="1466"/>
      <c r="B322" s="1468"/>
      <c r="C322" s="1470"/>
      <c r="D322" s="1472"/>
      <c r="E322" s="1474"/>
      <c r="F322" s="1477"/>
      <c r="G322" s="1478"/>
      <c r="H322" s="1458"/>
      <c r="I322" s="1460"/>
      <c r="J322" s="1462"/>
      <c r="K322" s="1464"/>
    </row>
    <row r="323" spans="1:11" ht="15" thickTop="1" x14ac:dyDescent="0.3">
      <c r="A323" s="1484"/>
      <c r="B323" s="1485"/>
      <c r="C323" s="1486"/>
      <c r="D323" s="1487"/>
      <c r="E323" s="1488"/>
      <c r="F323" s="1489"/>
      <c r="G323" s="1490"/>
      <c r="H323" s="1481"/>
      <c r="I323" s="1482"/>
      <c r="J323" s="1483"/>
      <c r="K323" s="1480"/>
    </row>
    <row r="324" spans="1:11" x14ac:dyDescent="0.3">
      <c r="A324" s="1465"/>
      <c r="B324" s="1467"/>
      <c r="C324" s="1469"/>
      <c r="D324" s="1471"/>
      <c r="E324" s="1474"/>
      <c r="F324" s="1475"/>
      <c r="G324" s="1476"/>
      <c r="H324" s="1457"/>
      <c r="I324" s="1459"/>
      <c r="J324" s="1461"/>
      <c r="K324" s="1463"/>
    </row>
    <row r="325" spans="1:11" x14ac:dyDescent="0.3">
      <c r="A325" s="1465"/>
      <c r="B325" s="1467"/>
      <c r="C325" s="1469"/>
      <c r="D325" s="1471"/>
      <c r="E325" s="1479"/>
      <c r="F325" s="1475"/>
      <c r="G325" s="1476"/>
      <c r="H325" s="1457"/>
      <c r="I325" s="1459"/>
      <c r="J325" s="1461"/>
      <c r="K325" s="1463"/>
    </row>
    <row r="326" spans="1:11" x14ac:dyDescent="0.3">
      <c r="A326" s="1465"/>
      <c r="B326" s="1467"/>
      <c r="C326" s="1469"/>
      <c r="D326" s="1471"/>
      <c r="E326" s="1474"/>
      <c r="F326" s="1475"/>
      <c r="G326" s="1476"/>
      <c r="H326" s="1457"/>
      <c r="I326" s="1459"/>
      <c r="J326" s="1461"/>
      <c r="K326" s="1463"/>
    </row>
    <row r="327" spans="1:11" x14ac:dyDescent="0.3">
      <c r="A327" s="1465"/>
      <c r="B327" s="1467"/>
      <c r="C327" s="1469"/>
      <c r="D327" s="1471"/>
      <c r="E327" s="1479"/>
      <c r="F327" s="1475"/>
      <c r="G327" s="1476"/>
      <c r="H327" s="1457"/>
      <c r="I327" s="1459"/>
      <c r="J327" s="1461"/>
      <c r="K327" s="1463"/>
    </row>
    <row r="328" spans="1:11" x14ac:dyDescent="0.3">
      <c r="A328" s="1466"/>
      <c r="B328" s="1468"/>
      <c r="C328" s="1470"/>
      <c r="D328" s="1472"/>
      <c r="E328" s="1474"/>
      <c r="F328" s="1477"/>
      <c r="G328" s="1478"/>
      <c r="H328" s="1458"/>
      <c r="I328" s="1460"/>
      <c r="J328" s="1462"/>
      <c r="K328" s="1464"/>
    </row>
    <row r="329" spans="1:11" x14ac:dyDescent="0.3">
      <c r="A329" s="1465"/>
      <c r="B329" s="1467"/>
      <c r="C329" s="1469"/>
      <c r="D329" s="1471"/>
      <c r="E329" s="610"/>
      <c r="F329" s="1475"/>
      <c r="G329" s="1476"/>
      <c r="H329" s="1457"/>
      <c r="I329" s="1459"/>
      <c r="J329" s="1461"/>
      <c r="K329" s="1463"/>
    </row>
    <row r="330" spans="1:11" x14ac:dyDescent="0.3">
      <c r="A330" s="1465"/>
      <c r="B330" s="1467"/>
      <c r="C330" s="1469"/>
      <c r="D330" s="1471"/>
      <c r="E330" s="1479"/>
      <c r="F330" s="1475"/>
      <c r="G330" s="1476"/>
      <c r="H330" s="1457"/>
      <c r="I330" s="1459"/>
      <c r="J330" s="1461"/>
      <c r="K330" s="1463"/>
    </row>
    <row r="331" spans="1:11" x14ac:dyDescent="0.3">
      <c r="A331" s="1465"/>
      <c r="B331" s="1467"/>
      <c r="C331" s="1469"/>
      <c r="D331" s="1471"/>
      <c r="E331" s="1474"/>
      <c r="F331" s="1475"/>
      <c r="G331" s="1476"/>
      <c r="H331" s="1457"/>
      <c r="I331" s="1459"/>
      <c r="J331" s="1461"/>
      <c r="K331" s="1463"/>
    </row>
    <row r="332" spans="1:11" x14ac:dyDescent="0.3">
      <c r="A332" s="1465"/>
      <c r="B332" s="1467"/>
      <c r="C332" s="1469"/>
      <c r="D332" s="1471"/>
      <c r="E332" s="1479"/>
      <c r="F332" s="1475"/>
      <c r="G332" s="1476"/>
      <c r="H332" s="1457"/>
      <c r="I332" s="1459"/>
      <c r="J332" s="1461"/>
      <c r="K332" s="1463"/>
    </row>
    <row r="333" spans="1:11" ht="15" thickBot="1" x14ac:dyDescent="0.35">
      <c r="A333" s="1466"/>
      <c r="B333" s="1468"/>
      <c r="C333" s="1470"/>
      <c r="D333" s="1472"/>
      <c r="E333" s="1474"/>
      <c r="F333" s="1477"/>
      <c r="G333" s="1478"/>
      <c r="H333" s="1458"/>
      <c r="I333" s="1460"/>
      <c r="J333" s="1462"/>
      <c r="K333" s="1464"/>
    </row>
    <row r="334" spans="1:11" ht="15" thickTop="1" x14ac:dyDescent="0.3">
      <c r="A334" s="1484"/>
      <c r="B334" s="1485"/>
      <c r="C334" s="1486"/>
      <c r="D334" s="1487"/>
      <c r="E334" s="1488"/>
      <c r="F334" s="1489"/>
      <c r="G334" s="1490"/>
      <c r="H334" s="1481"/>
      <c r="I334" s="1482"/>
      <c r="J334" s="1483"/>
      <c r="K334" s="1480"/>
    </row>
    <row r="335" spans="1:11" x14ac:dyDescent="0.3">
      <c r="A335" s="1465"/>
      <c r="B335" s="1467"/>
      <c r="C335" s="1469"/>
      <c r="D335" s="1471"/>
      <c r="E335" s="1474"/>
      <c r="F335" s="1475"/>
      <c r="G335" s="1476"/>
      <c r="H335" s="1457"/>
      <c r="I335" s="1459"/>
      <c r="J335" s="1461"/>
      <c r="K335" s="1463"/>
    </row>
    <row r="336" spans="1:11" x14ac:dyDescent="0.3">
      <c r="A336" s="1465"/>
      <c r="B336" s="1467"/>
      <c r="C336" s="1469"/>
      <c r="D336" s="1471"/>
      <c r="E336" s="1479"/>
      <c r="F336" s="1475"/>
      <c r="G336" s="1476"/>
      <c r="H336" s="1457"/>
      <c r="I336" s="1459"/>
      <c r="J336" s="1461"/>
      <c r="K336" s="1463"/>
    </row>
    <row r="337" spans="1:11" x14ac:dyDescent="0.3">
      <c r="A337" s="1465"/>
      <c r="B337" s="1467"/>
      <c r="C337" s="1469"/>
      <c r="D337" s="1471"/>
      <c r="E337" s="1474"/>
      <c r="F337" s="1475"/>
      <c r="G337" s="1476"/>
      <c r="H337" s="1457"/>
      <c r="I337" s="1459"/>
      <c r="J337" s="1461"/>
      <c r="K337" s="1463"/>
    </row>
    <row r="338" spans="1:11" x14ac:dyDescent="0.3">
      <c r="A338" s="1465"/>
      <c r="B338" s="1467"/>
      <c r="C338" s="1469"/>
      <c r="D338" s="1471"/>
      <c r="E338" s="1479"/>
      <c r="F338" s="1475"/>
      <c r="G338" s="1476"/>
      <c r="H338" s="1457"/>
      <c r="I338" s="1459"/>
      <c r="J338" s="1461"/>
      <c r="K338" s="1463"/>
    </row>
    <row r="339" spans="1:11" ht="15" thickBot="1" x14ac:dyDescent="0.35">
      <c r="A339" s="1466"/>
      <c r="B339" s="1468"/>
      <c r="C339" s="1470"/>
      <c r="D339" s="1472"/>
      <c r="E339" s="1474"/>
      <c r="F339" s="1477"/>
      <c r="G339" s="1478"/>
      <c r="H339" s="1458"/>
      <c r="I339" s="1460"/>
      <c r="J339" s="1462"/>
      <c r="K339" s="1464"/>
    </row>
    <row r="340" spans="1:11" ht="15" thickTop="1" x14ac:dyDescent="0.3">
      <c r="A340" s="1484"/>
      <c r="B340" s="1485"/>
      <c r="C340" s="1486"/>
      <c r="D340" s="1487"/>
      <c r="E340" s="1488"/>
      <c r="F340" s="1489"/>
      <c r="G340" s="1490"/>
      <c r="H340" s="1481"/>
      <c r="I340" s="1482"/>
      <c r="J340" s="1483"/>
      <c r="K340" s="1480"/>
    </row>
    <row r="341" spans="1:11" x14ac:dyDescent="0.3">
      <c r="A341" s="1465"/>
      <c r="B341" s="1467"/>
      <c r="C341" s="1469"/>
      <c r="D341" s="1471"/>
      <c r="E341" s="1474"/>
      <c r="F341" s="1475"/>
      <c r="G341" s="1476"/>
      <c r="H341" s="1457"/>
      <c r="I341" s="1459"/>
      <c r="J341" s="1461"/>
      <c r="K341" s="1463"/>
    </row>
    <row r="342" spans="1:11" x14ac:dyDescent="0.3">
      <c r="A342" s="1465"/>
      <c r="B342" s="1467"/>
      <c r="C342" s="1469"/>
      <c r="D342" s="1471"/>
      <c r="E342" s="1479"/>
      <c r="F342" s="1475"/>
      <c r="G342" s="1476"/>
      <c r="H342" s="1457"/>
      <c r="I342" s="1459"/>
      <c r="J342" s="1461"/>
      <c r="K342" s="1463"/>
    </row>
    <row r="343" spans="1:11" x14ac:dyDescent="0.3">
      <c r="A343" s="1465"/>
      <c r="B343" s="1467"/>
      <c r="C343" s="1469"/>
      <c r="D343" s="1471"/>
      <c r="E343" s="1474"/>
      <c r="F343" s="1475"/>
      <c r="G343" s="1476"/>
      <c r="H343" s="1457"/>
      <c r="I343" s="1459"/>
      <c r="J343" s="1461"/>
      <c r="K343" s="1463"/>
    </row>
    <row r="344" spans="1:11" x14ac:dyDescent="0.3">
      <c r="A344" s="1465"/>
      <c r="B344" s="1467"/>
      <c r="C344" s="1469"/>
      <c r="D344" s="1471"/>
      <c r="E344" s="1479"/>
      <c r="F344" s="1475"/>
      <c r="G344" s="1476"/>
      <c r="H344" s="1457"/>
      <c r="I344" s="1459"/>
      <c r="J344" s="1461"/>
      <c r="K344" s="1463"/>
    </row>
    <row r="345" spans="1:11" ht="15" thickBot="1" x14ac:dyDescent="0.35">
      <c r="A345" s="1466"/>
      <c r="B345" s="1468"/>
      <c r="C345" s="1470"/>
      <c r="D345" s="1472"/>
      <c r="E345" s="1474"/>
      <c r="F345" s="1477"/>
      <c r="G345" s="1478"/>
      <c r="H345" s="1458"/>
      <c r="I345" s="1460"/>
      <c r="J345" s="1462"/>
      <c r="K345" s="1464"/>
    </row>
    <row r="346" spans="1:11" ht="15" thickTop="1" x14ac:dyDescent="0.3">
      <c r="A346" s="1484"/>
      <c r="B346" s="1485"/>
      <c r="C346" s="1486"/>
      <c r="D346" s="1487"/>
      <c r="E346" s="1488"/>
      <c r="F346" s="1489"/>
      <c r="G346" s="1490"/>
      <c r="H346" s="1481"/>
      <c r="I346" s="1482"/>
      <c r="J346" s="1483"/>
      <c r="K346" s="1480"/>
    </row>
    <row r="347" spans="1:11" x14ac:dyDescent="0.3">
      <c r="A347" s="1465"/>
      <c r="B347" s="1467"/>
      <c r="C347" s="1469"/>
      <c r="D347" s="1471"/>
      <c r="E347" s="1474"/>
      <c r="F347" s="1475"/>
      <c r="G347" s="1476"/>
      <c r="H347" s="1457"/>
      <c r="I347" s="1459"/>
      <c r="J347" s="1461"/>
      <c r="K347" s="1463"/>
    </row>
    <row r="348" spans="1:11" x14ac:dyDescent="0.3">
      <c r="A348" s="1465"/>
      <c r="B348" s="1467"/>
      <c r="C348" s="1469"/>
      <c r="D348" s="1471"/>
      <c r="E348" s="1479"/>
      <c r="F348" s="1475"/>
      <c r="G348" s="1476"/>
      <c r="H348" s="1457"/>
      <c r="I348" s="1459"/>
      <c r="J348" s="1461"/>
      <c r="K348" s="1463"/>
    </row>
    <row r="349" spans="1:11" x14ac:dyDescent="0.3">
      <c r="A349" s="1465"/>
      <c r="B349" s="1467"/>
      <c r="C349" s="1469"/>
      <c r="D349" s="1471"/>
      <c r="E349" s="1474"/>
      <c r="F349" s="1475"/>
      <c r="G349" s="1476"/>
      <c r="H349" s="1457"/>
      <c r="I349" s="1459"/>
      <c r="J349" s="1461"/>
      <c r="K349" s="1463"/>
    </row>
    <row r="350" spans="1:11" x14ac:dyDescent="0.3">
      <c r="A350" s="1465"/>
      <c r="B350" s="1467"/>
      <c r="C350" s="1469"/>
      <c r="D350" s="1471"/>
      <c r="E350" s="1479"/>
      <c r="F350" s="1475"/>
      <c r="G350" s="1476"/>
      <c r="H350" s="1457"/>
      <c r="I350" s="1459"/>
      <c r="J350" s="1461"/>
      <c r="K350" s="1463"/>
    </row>
    <row r="351" spans="1:11" ht="15" thickBot="1" x14ac:dyDescent="0.35">
      <c r="A351" s="1466"/>
      <c r="B351" s="1468"/>
      <c r="C351" s="1470"/>
      <c r="D351" s="1472"/>
      <c r="E351" s="1474"/>
      <c r="F351" s="1477"/>
      <c r="G351" s="1478"/>
      <c r="H351" s="1458"/>
      <c r="I351" s="1460"/>
      <c r="J351" s="1462"/>
      <c r="K351" s="1464"/>
    </row>
    <row r="352" spans="1:11" ht="15" thickTop="1" x14ac:dyDescent="0.3">
      <c r="A352" s="1484"/>
      <c r="B352" s="1485"/>
      <c r="C352" s="1486"/>
      <c r="D352" s="1487"/>
      <c r="E352" s="1488"/>
      <c r="F352" s="1489"/>
      <c r="G352" s="1490"/>
      <c r="H352" s="1481"/>
      <c r="I352" s="1482"/>
      <c r="J352" s="1483"/>
      <c r="K352" s="1480"/>
    </row>
    <row r="353" spans="1:11" x14ac:dyDescent="0.3">
      <c r="A353" s="1465"/>
      <c r="B353" s="1467"/>
      <c r="C353" s="1469"/>
      <c r="D353" s="1471"/>
      <c r="E353" s="1474"/>
      <c r="F353" s="1475"/>
      <c r="G353" s="1476"/>
      <c r="H353" s="1457"/>
      <c r="I353" s="1459"/>
      <c r="J353" s="1461"/>
      <c r="K353" s="1463"/>
    </row>
    <row r="354" spans="1:11" x14ac:dyDescent="0.3">
      <c r="A354" s="1465"/>
      <c r="B354" s="1467"/>
      <c r="C354" s="1469"/>
      <c r="D354" s="1471"/>
      <c r="E354" s="1479"/>
      <c r="F354" s="1475"/>
      <c r="G354" s="1476"/>
      <c r="H354" s="1457"/>
      <c r="I354" s="1459"/>
      <c r="J354" s="1461"/>
      <c r="K354" s="1463"/>
    </row>
    <row r="355" spans="1:11" x14ac:dyDescent="0.3">
      <c r="A355" s="1465"/>
      <c r="B355" s="1467"/>
      <c r="C355" s="1469"/>
      <c r="D355" s="1471"/>
      <c r="E355" s="1474"/>
      <c r="F355" s="1475"/>
      <c r="G355" s="1476"/>
      <c r="H355" s="1457"/>
      <c r="I355" s="1459"/>
      <c r="J355" s="1461"/>
      <c r="K355" s="1463"/>
    </row>
    <row r="356" spans="1:11" x14ac:dyDescent="0.3">
      <c r="A356" s="1465"/>
      <c r="B356" s="1467"/>
      <c r="C356" s="1469"/>
      <c r="D356" s="1471"/>
      <c r="E356" s="1479"/>
      <c r="F356" s="1475"/>
      <c r="G356" s="1476"/>
      <c r="H356" s="1457"/>
      <c r="I356" s="1459"/>
      <c r="J356" s="1461"/>
      <c r="K356" s="1463"/>
    </row>
    <row r="357" spans="1:11" ht="15" thickBot="1" x14ac:dyDescent="0.35">
      <c r="A357" s="1466"/>
      <c r="B357" s="1468"/>
      <c r="C357" s="1470"/>
      <c r="D357" s="1472"/>
      <c r="E357" s="1474"/>
      <c r="F357" s="1477"/>
      <c r="G357" s="1478"/>
      <c r="H357" s="1458"/>
      <c r="I357" s="1460"/>
      <c r="J357" s="1462"/>
      <c r="K357" s="1464"/>
    </row>
    <row r="358" spans="1:11" ht="15" thickTop="1" x14ac:dyDescent="0.3">
      <c r="A358" s="1484"/>
      <c r="B358" s="1485"/>
      <c r="C358" s="1486"/>
      <c r="D358" s="1487"/>
      <c r="E358" s="1488"/>
      <c r="F358" s="1489"/>
      <c r="G358" s="1490"/>
      <c r="H358" s="1481"/>
      <c r="I358" s="1482"/>
      <c r="J358" s="1483"/>
      <c r="K358" s="1480"/>
    </row>
    <row r="359" spans="1:11" x14ac:dyDescent="0.3">
      <c r="A359" s="1465"/>
      <c r="B359" s="1467"/>
      <c r="C359" s="1469"/>
      <c r="D359" s="1471"/>
      <c r="E359" s="1474"/>
      <c r="F359" s="1475"/>
      <c r="G359" s="1476"/>
      <c r="H359" s="1457"/>
      <c r="I359" s="1459"/>
      <c r="J359" s="1461"/>
      <c r="K359" s="1463"/>
    </row>
    <row r="360" spans="1:11" x14ac:dyDescent="0.3">
      <c r="A360" s="1465"/>
      <c r="B360" s="1467"/>
      <c r="C360" s="1469"/>
      <c r="D360" s="1471"/>
      <c r="E360" s="1479"/>
      <c r="F360" s="1475"/>
      <c r="G360" s="1476"/>
      <c r="H360" s="1457"/>
      <c r="I360" s="1459"/>
      <c r="J360" s="1461"/>
      <c r="K360" s="1463"/>
    </row>
    <row r="361" spans="1:11" x14ac:dyDescent="0.3">
      <c r="A361" s="1465"/>
      <c r="B361" s="1467"/>
      <c r="C361" s="1469"/>
      <c r="D361" s="1471"/>
      <c r="E361" s="1474"/>
      <c r="F361" s="1475"/>
      <c r="G361" s="1476"/>
      <c r="H361" s="1457"/>
      <c r="I361" s="1459"/>
      <c r="J361" s="1461"/>
      <c r="K361" s="1463"/>
    </row>
    <row r="362" spans="1:11" x14ac:dyDescent="0.3">
      <c r="A362" s="1465"/>
      <c r="B362" s="1467"/>
      <c r="C362" s="1469"/>
      <c r="D362" s="1471"/>
      <c r="E362" s="1479"/>
      <c r="F362" s="1475"/>
      <c r="G362" s="1476"/>
      <c r="H362" s="1457"/>
      <c r="I362" s="1459"/>
      <c r="J362" s="1461"/>
      <c r="K362" s="1463"/>
    </row>
    <row r="363" spans="1:11" ht="15" thickBot="1" x14ac:dyDescent="0.35">
      <c r="A363" s="1466"/>
      <c r="B363" s="1468"/>
      <c r="C363" s="1470"/>
      <c r="D363" s="1472"/>
      <c r="E363" s="1474"/>
      <c r="F363" s="1477"/>
      <c r="G363" s="1478"/>
      <c r="H363" s="1458"/>
      <c r="I363" s="1460"/>
      <c r="J363" s="1462"/>
      <c r="K363" s="1464"/>
    </row>
    <row r="364" spans="1:11" ht="15" thickTop="1" x14ac:dyDescent="0.3">
      <c r="A364" s="1484"/>
      <c r="B364" s="1485"/>
      <c r="C364" s="1486"/>
      <c r="D364" s="1487"/>
      <c r="E364" s="1488"/>
      <c r="F364" s="1489"/>
      <c r="G364" s="1490"/>
      <c r="H364" s="1481"/>
      <c r="I364" s="1482"/>
      <c r="J364" s="1483"/>
      <c r="K364" s="1480"/>
    </row>
    <row r="365" spans="1:11" x14ac:dyDescent="0.3">
      <c r="A365" s="1465"/>
      <c r="B365" s="1467"/>
      <c r="C365" s="1469"/>
      <c r="D365" s="1471"/>
      <c r="E365" s="1474"/>
      <c r="F365" s="1475"/>
      <c r="G365" s="1476"/>
      <c r="H365" s="1457"/>
      <c r="I365" s="1459"/>
      <c r="J365" s="1461"/>
      <c r="K365" s="1463"/>
    </row>
    <row r="366" spans="1:11" x14ac:dyDescent="0.3">
      <c r="A366" s="1465"/>
      <c r="B366" s="1467"/>
      <c r="C366" s="1469"/>
      <c r="D366" s="1471"/>
      <c r="E366" s="1479"/>
      <c r="F366" s="1475"/>
      <c r="G366" s="1476"/>
      <c r="H366" s="1457"/>
      <c r="I366" s="1459"/>
      <c r="J366" s="1461"/>
      <c r="K366" s="1463"/>
    </row>
    <row r="367" spans="1:11" x14ac:dyDescent="0.3">
      <c r="A367" s="1465"/>
      <c r="B367" s="1467"/>
      <c r="C367" s="1469"/>
      <c r="D367" s="1471"/>
      <c r="E367" s="1474"/>
      <c r="F367" s="1475"/>
      <c r="G367" s="1476"/>
      <c r="H367" s="1457"/>
      <c r="I367" s="1459"/>
      <c r="J367" s="1461"/>
      <c r="K367" s="1463"/>
    </row>
    <row r="368" spans="1:11" x14ac:dyDescent="0.3">
      <c r="A368" s="1465"/>
      <c r="B368" s="1467"/>
      <c r="C368" s="1469"/>
      <c r="D368" s="1471"/>
      <c r="E368" s="1479"/>
      <c r="F368" s="1475"/>
      <c r="G368" s="1476"/>
      <c r="H368" s="1457"/>
      <c r="I368" s="1459"/>
      <c r="J368" s="1461"/>
      <c r="K368" s="1463"/>
    </row>
    <row r="369" spans="1:11" ht="15" thickBot="1" x14ac:dyDescent="0.35">
      <c r="A369" s="1466"/>
      <c r="B369" s="1468"/>
      <c r="C369" s="1470"/>
      <c r="D369" s="1472"/>
      <c r="E369" s="1474"/>
      <c r="F369" s="1477"/>
      <c r="G369" s="1478"/>
      <c r="H369" s="1458"/>
      <c r="I369" s="1460"/>
      <c r="J369" s="1462"/>
      <c r="K369" s="1464"/>
    </row>
    <row r="370" spans="1:11" ht="15" thickTop="1" x14ac:dyDescent="0.3">
      <c r="A370" s="1484"/>
      <c r="B370" s="1485"/>
      <c r="C370" s="1486"/>
      <c r="D370" s="1487"/>
      <c r="E370" s="1488"/>
      <c r="F370" s="1489"/>
      <c r="G370" s="1490"/>
      <c r="H370" s="1481"/>
      <c r="I370" s="1482"/>
      <c r="J370" s="1483"/>
      <c r="K370" s="1480"/>
    </row>
    <row r="371" spans="1:11" x14ac:dyDescent="0.3">
      <c r="A371" s="1465"/>
      <c r="B371" s="1467"/>
      <c r="C371" s="1469"/>
      <c r="D371" s="1471"/>
      <c r="E371" s="1474"/>
      <c r="F371" s="1475"/>
      <c r="G371" s="1476"/>
      <c r="H371" s="1457"/>
      <c r="I371" s="1459"/>
      <c r="J371" s="1461"/>
      <c r="K371" s="1463"/>
    </row>
    <row r="372" spans="1:11" x14ac:dyDescent="0.3">
      <c r="A372" s="1465"/>
      <c r="B372" s="1467"/>
      <c r="C372" s="1469"/>
      <c r="D372" s="1471"/>
      <c r="E372" s="1479"/>
      <c r="F372" s="1475"/>
      <c r="G372" s="1476"/>
      <c r="H372" s="1457"/>
      <c r="I372" s="1459"/>
      <c r="J372" s="1461"/>
      <c r="K372" s="1463"/>
    </row>
    <row r="373" spans="1:11" x14ac:dyDescent="0.3">
      <c r="A373" s="1465"/>
      <c r="B373" s="1467"/>
      <c r="C373" s="1469"/>
      <c r="D373" s="1471"/>
      <c r="E373" s="1474"/>
      <c r="F373" s="1475"/>
      <c r="G373" s="1476"/>
      <c r="H373" s="1457"/>
      <c r="I373" s="1459"/>
      <c r="J373" s="1461"/>
      <c r="K373" s="1463"/>
    </row>
    <row r="374" spans="1:11" x14ac:dyDescent="0.3">
      <c r="A374" s="1465"/>
      <c r="B374" s="1467"/>
      <c r="C374" s="1469"/>
      <c r="D374" s="1471"/>
      <c r="E374" s="1479"/>
      <c r="F374" s="1475"/>
      <c r="G374" s="1476"/>
      <c r="H374" s="1457"/>
      <c r="I374" s="1459"/>
      <c r="J374" s="1461"/>
      <c r="K374" s="1463"/>
    </row>
    <row r="375" spans="1:11" x14ac:dyDescent="0.3">
      <c r="A375" s="1466"/>
      <c r="B375" s="1468"/>
      <c r="C375" s="1470"/>
      <c r="D375" s="1472"/>
      <c r="E375" s="1474"/>
      <c r="F375" s="1477"/>
      <c r="G375" s="1478"/>
      <c r="H375" s="1458"/>
      <c r="I375" s="1460"/>
      <c r="J375" s="1462"/>
      <c r="K375" s="1464"/>
    </row>
    <row r="376" spans="1:11" x14ac:dyDescent="0.3">
      <c r="A376" s="547"/>
      <c r="B376" s="611"/>
      <c r="C376" s="612"/>
      <c r="D376" s="613"/>
      <c r="E376" s="614"/>
      <c r="F376" s="615"/>
      <c r="G376" s="615"/>
      <c r="H376" s="615"/>
      <c r="I376" s="616"/>
      <c r="J376" s="617"/>
      <c r="K376" s="547"/>
    </row>
    <row r="377" spans="1:11" x14ac:dyDescent="0.3">
      <c r="A377" s="547"/>
      <c r="B377" s="611"/>
      <c r="C377" s="612"/>
      <c r="D377" s="613"/>
      <c r="E377" s="614"/>
      <c r="F377" s="615"/>
      <c r="G377" s="615"/>
      <c r="H377" s="615"/>
      <c r="I377" s="616"/>
      <c r="J377" s="617"/>
      <c r="K377" s="547"/>
    </row>
    <row r="378" spans="1:11" x14ac:dyDescent="0.3">
      <c r="A378" s="547"/>
      <c r="B378" s="611"/>
      <c r="C378" s="612"/>
      <c r="D378" s="613"/>
      <c r="E378" s="614"/>
      <c r="F378" s="615"/>
      <c r="G378" s="615"/>
      <c r="H378" s="615"/>
      <c r="I378" s="616"/>
      <c r="J378" s="617"/>
      <c r="K378" s="547"/>
    </row>
    <row r="379" spans="1:11" x14ac:dyDescent="0.3">
      <c r="A379" s="547"/>
      <c r="B379" s="611"/>
      <c r="C379" s="612"/>
      <c r="D379" s="613"/>
      <c r="E379" s="614"/>
      <c r="F379" s="615"/>
      <c r="G379" s="615"/>
      <c r="H379" s="615"/>
      <c r="I379" s="616"/>
      <c r="J379" s="617"/>
      <c r="K379" s="547"/>
    </row>
    <row r="380" spans="1:11" x14ac:dyDescent="0.3">
      <c r="A380" s="547"/>
      <c r="B380" s="611"/>
      <c r="C380" s="612"/>
      <c r="D380" s="613"/>
      <c r="E380" s="614"/>
      <c r="F380" s="615"/>
      <c r="G380" s="615"/>
      <c r="H380" s="615"/>
      <c r="I380" s="616"/>
      <c r="J380" s="617"/>
      <c r="K380" s="547"/>
    </row>
    <row r="381" spans="1:11" x14ac:dyDescent="0.3">
      <c r="A381" s="547"/>
      <c r="B381" s="611"/>
      <c r="C381" s="612"/>
      <c r="D381" s="613"/>
      <c r="E381" s="614"/>
      <c r="F381" s="615"/>
      <c r="G381" s="615"/>
      <c r="H381" s="615"/>
      <c r="I381" s="616"/>
      <c r="J381" s="617"/>
      <c r="K381" s="547"/>
    </row>
    <row r="382" spans="1:11" x14ac:dyDescent="0.3">
      <c r="A382" s="547"/>
      <c r="B382" s="611"/>
      <c r="C382" s="612"/>
      <c r="D382" s="613"/>
      <c r="E382" s="614"/>
      <c r="F382" s="615"/>
      <c r="G382" s="615"/>
      <c r="H382" s="615"/>
      <c r="I382" s="616"/>
      <c r="J382" s="617"/>
      <c r="K382" s="547"/>
    </row>
    <row r="383" spans="1:11" x14ac:dyDescent="0.3">
      <c r="A383" s="547"/>
      <c r="B383" s="611"/>
      <c r="C383" s="612"/>
      <c r="D383" s="613"/>
      <c r="E383" s="614"/>
      <c r="F383" s="615"/>
      <c r="G383" s="615"/>
      <c r="H383" s="615"/>
      <c r="I383" s="616"/>
      <c r="J383" s="617"/>
      <c r="K383" s="547"/>
    </row>
    <row r="384" spans="1:11" x14ac:dyDescent="0.3">
      <c r="A384" s="547"/>
      <c r="B384" s="611"/>
      <c r="C384" s="612"/>
      <c r="D384" s="613"/>
      <c r="E384" s="614"/>
      <c r="F384" s="615"/>
      <c r="G384" s="615"/>
      <c r="H384" s="615"/>
      <c r="I384" s="616"/>
      <c r="J384" s="617"/>
      <c r="K384" s="547"/>
    </row>
    <row r="385" spans="1:11" x14ac:dyDescent="0.3">
      <c r="A385" s="547"/>
      <c r="B385" s="611"/>
      <c r="C385" s="612"/>
      <c r="D385" s="613"/>
      <c r="E385" s="614"/>
      <c r="F385" s="615"/>
      <c r="G385" s="615"/>
      <c r="H385" s="615"/>
      <c r="I385" s="616"/>
      <c r="J385" s="617"/>
      <c r="K385" s="547"/>
    </row>
    <row r="386" spans="1:11" x14ac:dyDescent="0.3">
      <c r="A386" s="547"/>
      <c r="B386" s="611"/>
      <c r="C386" s="612"/>
      <c r="D386" s="613"/>
      <c r="E386" s="614"/>
      <c r="F386" s="615"/>
      <c r="G386" s="615"/>
      <c r="H386" s="615"/>
      <c r="I386" s="616"/>
      <c r="J386" s="617"/>
      <c r="K386" s="547"/>
    </row>
    <row r="387" spans="1:11" x14ac:dyDescent="0.3">
      <c r="A387" s="547"/>
      <c r="B387" s="611"/>
      <c r="C387" s="612"/>
      <c r="D387" s="613"/>
      <c r="E387" s="614"/>
      <c r="F387" s="615"/>
      <c r="G387" s="615"/>
      <c r="H387" s="615"/>
      <c r="I387" s="616"/>
      <c r="J387" s="617"/>
      <c r="K387" s="547"/>
    </row>
    <row r="388" spans="1:11" x14ac:dyDescent="0.3">
      <c r="A388" s="547"/>
      <c r="B388" s="611"/>
      <c r="C388" s="612"/>
      <c r="D388" s="613"/>
      <c r="E388" s="614"/>
      <c r="F388" s="615"/>
      <c r="G388" s="615"/>
      <c r="H388" s="615"/>
      <c r="I388" s="616"/>
      <c r="J388" s="617"/>
      <c r="K388" s="547"/>
    </row>
    <row r="389" spans="1:11" x14ac:dyDescent="0.3">
      <c r="A389" s="547"/>
      <c r="B389" s="611"/>
      <c r="C389" s="612"/>
      <c r="D389" s="613"/>
      <c r="E389" s="614"/>
      <c r="F389" s="615"/>
      <c r="G389" s="615"/>
      <c r="H389" s="615"/>
      <c r="I389" s="616"/>
      <c r="J389" s="617"/>
      <c r="K389" s="547"/>
    </row>
    <row r="390" spans="1:11" x14ac:dyDescent="0.3">
      <c r="A390" s="547"/>
      <c r="B390" s="611"/>
      <c r="C390" s="612"/>
      <c r="D390" s="613"/>
      <c r="E390" s="614"/>
      <c r="F390" s="615"/>
      <c r="G390" s="615"/>
      <c r="H390" s="615"/>
      <c r="I390" s="616"/>
      <c r="J390" s="617"/>
      <c r="K390" s="547"/>
    </row>
    <row r="391" spans="1:11" x14ac:dyDescent="0.3">
      <c r="A391" s="547"/>
      <c r="B391" s="611"/>
      <c r="C391" s="612"/>
      <c r="D391" s="613"/>
      <c r="E391" s="614"/>
      <c r="F391" s="615"/>
      <c r="G391" s="615"/>
      <c r="H391" s="615"/>
      <c r="I391" s="616"/>
      <c r="J391" s="617"/>
      <c r="K391" s="547"/>
    </row>
    <row r="392" spans="1:11" x14ac:dyDescent="0.3">
      <c r="A392" s="547"/>
      <c r="B392" s="611"/>
      <c r="C392" s="612"/>
      <c r="D392" s="613"/>
      <c r="E392" s="614"/>
      <c r="F392" s="615"/>
      <c r="G392" s="615"/>
      <c r="H392" s="615"/>
      <c r="I392" s="616"/>
      <c r="J392" s="617"/>
      <c r="K392" s="547"/>
    </row>
    <row r="393" spans="1:11" x14ac:dyDescent="0.3">
      <c r="A393" s="547"/>
      <c r="B393" s="611"/>
      <c r="C393" s="612"/>
      <c r="D393" s="613"/>
      <c r="E393" s="614"/>
      <c r="F393" s="615"/>
      <c r="G393" s="615"/>
      <c r="H393" s="615"/>
      <c r="I393" s="616"/>
      <c r="J393" s="617"/>
      <c r="K393" s="547"/>
    </row>
    <row r="394" spans="1:11" x14ac:dyDescent="0.3">
      <c r="A394" s="547"/>
      <c r="B394" s="611"/>
      <c r="C394" s="612"/>
      <c r="D394" s="613"/>
      <c r="E394" s="614"/>
      <c r="F394" s="615"/>
      <c r="G394" s="615"/>
      <c r="H394" s="615"/>
      <c r="I394" s="616"/>
      <c r="J394" s="617"/>
      <c r="K394" s="547"/>
    </row>
    <row r="395" spans="1:11" x14ac:dyDescent="0.3">
      <c r="A395" s="547"/>
      <c r="B395" s="611"/>
      <c r="C395" s="612"/>
      <c r="D395" s="613"/>
      <c r="E395" s="614"/>
      <c r="F395" s="615"/>
      <c r="G395" s="615"/>
      <c r="H395" s="615"/>
      <c r="I395" s="616"/>
      <c r="J395" s="617"/>
      <c r="K395" s="547"/>
    </row>
    <row r="396" spans="1:11" x14ac:dyDescent="0.3">
      <c r="A396" s="547"/>
      <c r="B396" s="611"/>
      <c r="C396" s="612"/>
      <c r="D396" s="613"/>
      <c r="E396" s="614"/>
      <c r="F396" s="615"/>
      <c r="G396" s="615"/>
      <c r="H396" s="615"/>
      <c r="I396" s="616"/>
      <c r="J396" s="617"/>
      <c r="K396" s="547"/>
    </row>
    <row r="397" spans="1:11" x14ac:dyDescent="0.3">
      <c r="A397" s="547"/>
      <c r="B397" s="611"/>
      <c r="C397" s="612"/>
      <c r="D397" s="613"/>
      <c r="E397" s="614"/>
      <c r="F397" s="615"/>
      <c r="G397" s="615"/>
      <c r="H397" s="615"/>
      <c r="I397" s="616"/>
      <c r="J397" s="617"/>
      <c r="K397" s="547"/>
    </row>
    <row r="398" spans="1:11" x14ac:dyDescent="0.3">
      <c r="A398" s="547"/>
      <c r="B398" s="611"/>
      <c r="C398" s="612"/>
      <c r="D398" s="613"/>
      <c r="E398" s="614"/>
      <c r="F398" s="615"/>
      <c r="G398" s="615"/>
      <c r="H398" s="615"/>
      <c r="I398" s="616"/>
      <c r="J398" s="617"/>
      <c r="K398" s="547"/>
    </row>
    <row r="399" spans="1:11" x14ac:dyDescent="0.3">
      <c r="A399" s="547"/>
      <c r="B399" s="611"/>
      <c r="C399" s="612"/>
      <c r="D399" s="613"/>
      <c r="E399" s="614"/>
      <c r="F399" s="615"/>
      <c r="G399" s="615"/>
      <c r="H399" s="615"/>
      <c r="I399" s="616"/>
      <c r="J399" s="617"/>
      <c r="K399" s="547"/>
    </row>
    <row r="400" spans="1:11" x14ac:dyDescent="0.3">
      <c r="A400" s="547"/>
      <c r="B400" s="611"/>
      <c r="C400" s="612"/>
      <c r="D400" s="613"/>
      <c r="E400" s="614"/>
      <c r="F400" s="615"/>
      <c r="G400" s="615"/>
      <c r="H400" s="615"/>
      <c r="I400" s="616"/>
      <c r="J400" s="617"/>
      <c r="K400" s="547"/>
    </row>
    <row r="401" spans="1:11" x14ac:dyDescent="0.3">
      <c r="A401" s="547"/>
      <c r="B401" s="611"/>
      <c r="C401" s="612"/>
      <c r="D401" s="613"/>
      <c r="E401" s="614"/>
      <c r="F401" s="615"/>
      <c r="G401" s="615"/>
      <c r="H401" s="615"/>
      <c r="I401" s="616"/>
      <c r="J401" s="617"/>
      <c r="K401" s="547"/>
    </row>
    <row r="402" spans="1:11" x14ac:dyDescent="0.3">
      <c r="A402" s="547"/>
      <c r="B402" s="611"/>
      <c r="C402" s="612"/>
      <c r="D402" s="613"/>
      <c r="E402" s="614"/>
      <c r="F402" s="615"/>
      <c r="G402" s="615"/>
      <c r="H402" s="615"/>
      <c r="I402" s="616"/>
      <c r="J402" s="617"/>
      <c r="K402" s="547"/>
    </row>
    <row r="403" spans="1:11" x14ac:dyDescent="0.3">
      <c r="A403" s="547"/>
      <c r="B403" s="611"/>
      <c r="C403" s="612"/>
      <c r="D403" s="613"/>
      <c r="E403" s="614"/>
      <c r="F403" s="615"/>
      <c r="G403" s="615"/>
      <c r="H403" s="615"/>
      <c r="I403" s="616"/>
      <c r="J403" s="617"/>
      <c r="K403" s="547"/>
    </row>
    <row r="404" spans="1:11" x14ac:dyDescent="0.3">
      <c r="A404" s="547"/>
      <c r="B404" s="611"/>
      <c r="C404" s="612"/>
      <c r="D404" s="613"/>
      <c r="E404" s="614"/>
      <c r="F404" s="615"/>
      <c r="G404" s="615"/>
      <c r="H404" s="615"/>
      <c r="I404" s="616"/>
      <c r="J404" s="617"/>
      <c r="K404" s="547"/>
    </row>
    <row r="405" spans="1:11" x14ac:dyDescent="0.3">
      <c r="A405" s="547"/>
      <c r="B405" s="611"/>
      <c r="C405" s="612"/>
      <c r="D405" s="613"/>
      <c r="E405" s="614"/>
      <c r="F405" s="615"/>
      <c r="G405" s="615"/>
      <c r="H405" s="615"/>
      <c r="I405" s="616"/>
      <c r="J405" s="617"/>
      <c r="K405" s="547"/>
    </row>
    <row r="406" spans="1:11" x14ac:dyDescent="0.3">
      <c r="A406" s="547"/>
      <c r="B406" s="611"/>
      <c r="C406" s="612"/>
      <c r="D406" s="613"/>
      <c r="E406" s="614"/>
      <c r="F406" s="615"/>
      <c r="G406" s="615"/>
      <c r="H406" s="615"/>
      <c r="I406" s="616"/>
      <c r="J406" s="617"/>
      <c r="K406" s="547"/>
    </row>
    <row r="407" spans="1:11" x14ac:dyDescent="0.3">
      <c r="A407" s="547"/>
      <c r="B407" s="611"/>
      <c r="C407" s="612"/>
      <c r="D407" s="613"/>
      <c r="E407" s="614"/>
      <c r="F407" s="615"/>
      <c r="G407" s="615"/>
      <c r="H407" s="615"/>
      <c r="I407" s="616"/>
      <c r="J407" s="617"/>
      <c r="K407" s="547"/>
    </row>
    <row r="408" spans="1:11" x14ac:dyDescent="0.3">
      <c r="A408" s="547"/>
      <c r="B408" s="611"/>
      <c r="C408" s="612"/>
      <c r="D408" s="613"/>
      <c r="E408" s="614"/>
      <c r="F408" s="615"/>
      <c r="G408" s="615"/>
      <c r="H408" s="615"/>
      <c r="I408" s="616"/>
      <c r="J408" s="617"/>
      <c r="K408" s="547"/>
    </row>
    <row r="409" spans="1:11" x14ac:dyDescent="0.3">
      <c r="A409" s="547"/>
      <c r="B409" s="611"/>
      <c r="C409" s="612"/>
      <c r="D409" s="613"/>
      <c r="E409" s="614"/>
      <c r="F409" s="615"/>
      <c r="G409" s="615"/>
      <c r="H409" s="615"/>
      <c r="I409" s="616"/>
      <c r="J409" s="617"/>
      <c r="K409" s="547"/>
    </row>
    <row r="410" spans="1:11" x14ac:dyDescent="0.3">
      <c r="A410" s="547"/>
      <c r="B410" s="611"/>
      <c r="C410" s="612"/>
      <c r="D410" s="613"/>
      <c r="E410" s="614"/>
      <c r="F410" s="615"/>
      <c r="G410" s="615"/>
      <c r="H410" s="615"/>
      <c r="I410" s="616"/>
      <c r="J410" s="617"/>
      <c r="K410" s="547"/>
    </row>
    <row r="411" spans="1:11" x14ac:dyDescent="0.3">
      <c r="A411" s="547"/>
      <c r="B411" s="611"/>
      <c r="C411" s="612"/>
      <c r="D411" s="613"/>
      <c r="E411" s="614"/>
      <c r="F411" s="615"/>
      <c r="G411" s="615"/>
      <c r="H411" s="615"/>
      <c r="I411" s="616"/>
      <c r="J411" s="617"/>
      <c r="K411" s="547"/>
    </row>
    <row r="412" spans="1:11" x14ac:dyDescent="0.3">
      <c r="A412" s="547"/>
      <c r="B412" s="611"/>
      <c r="C412" s="612"/>
      <c r="D412" s="613"/>
      <c r="E412" s="614"/>
      <c r="F412" s="615"/>
      <c r="G412" s="615"/>
      <c r="H412" s="615"/>
      <c r="I412" s="616"/>
      <c r="J412" s="617"/>
      <c r="K412" s="547"/>
    </row>
    <row r="413" spans="1:11" x14ac:dyDescent="0.3">
      <c r="A413" s="547"/>
      <c r="B413" s="611"/>
      <c r="C413" s="612"/>
      <c r="D413" s="613"/>
      <c r="E413" s="614"/>
      <c r="F413" s="615"/>
      <c r="G413" s="615"/>
      <c r="H413" s="615"/>
      <c r="I413" s="616"/>
      <c r="J413" s="617"/>
      <c r="K413" s="547"/>
    </row>
    <row r="414" spans="1:11" x14ac:dyDescent="0.3">
      <c r="A414" s="547"/>
      <c r="B414" s="611"/>
      <c r="C414" s="612"/>
      <c r="D414" s="613"/>
      <c r="E414" s="614"/>
      <c r="F414" s="615"/>
      <c r="G414" s="615"/>
      <c r="H414" s="615"/>
      <c r="I414" s="616"/>
      <c r="J414" s="617"/>
      <c r="K414" s="547"/>
    </row>
    <row r="415" spans="1:11" x14ac:dyDescent="0.3">
      <c r="A415" s="547"/>
      <c r="B415" s="611"/>
      <c r="C415" s="612"/>
      <c r="D415" s="613"/>
      <c r="E415" s="614"/>
      <c r="F415" s="615"/>
      <c r="G415" s="615"/>
      <c r="H415" s="615"/>
      <c r="I415" s="616"/>
      <c r="J415" s="617"/>
      <c r="K415" s="547"/>
    </row>
    <row r="416" spans="1:11" x14ac:dyDescent="0.3">
      <c r="A416" s="547"/>
      <c r="B416" s="611"/>
      <c r="C416" s="612"/>
      <c r="D416" s="613"/>
      <c r="E416" s="614"/>
      <c r="F416" s="615"/>
      <c r="G416" s="615"/>
      <c r="H416" s="615"/>
      <c r="I416" s="616"/>
      <c r="J416" s="617"/>
      <c r="K416" s="547"/>
    </row>
    <row r="417" spans="1:11" x14ac:dyDescent="0.3">
      <c r="A417" s="547"/>
      <c r="B417" s="611"/>
      <c r="C417" s="612"/>
      <c r="D417" s="613"/>
      <c r="E417" s="614"/>
      <c r="F417" s="615"/>
      <c r="G417" s="615"/>
      <c r="H417" s="615"/>
      <c r="I417" s="616"/>
      <c r="J417" s="617"/>
      <c r="K417" s="547"/>
    </row>
    <row r="418" spans="1:11" x14ac:dyDescent="0.3">
      <c r="A418" s="547"/>
      <c r="B418" s="611"/>
      <c r="C418" s="612"/>
      <c r="D418" s="613"/>
      <c r="E418" s="614"/>
      <c r="F418" s="615"/>
      <c r="G418" s="615"/>
      <c r="H418" s="615"/>
      <c r="I418" s="616"/>
      <c r="J418" s="617"/>
      <c r="K418" s="547"/>
    </row>
    <row r="419" spans="1:11" x14ac:dyDescent="0.3">
      <c r="A419" s="547"/>
      <c r="B419" s="611"/>
      <c r="C419" s="612"/>
      <c r="D419" s="613"/>
      <c r="E419" s="614"/>
      <c r="F419" s="615"/>
      <c r="G419" s="615"/>
      <c r="H419" s="615"/>
      <c r="I419" s="616"/>
      <c r="J419" s="617"/>
      <c r="K419" s="547"/>
    </row>
    <row r="420" spans="1:11" x14ac:dyDescent="0.3">
      <c r="A420" s="547"/>
      <c r="B420" s="611"/>
      <c r="C420" s="612"/>
      <c r="D420" s="613"/>
      <c r="E420" s="614"/>
      <c r="F420" s="615"/>
      <c r="G420" s="615"/>
      <c r="H420" s="615"/>
      <c r="I420" s="616"/>
      <c r="J420" s="617"/>
      <c r="K420" s="547"/>
    </row>
    <row r="421" spans="1:11" x14ac:dyDescent="0.3">
      <c r="A421" s="547"/>
      <c r="B421" s="611"/>
      <c r="C421" s="612"/>
      <c r="D421" s="613"/>
      <c r="E421" s="614"/>
      <c r="F421" s="615"/>
      <c r="G421" s="615"/>
      <c r="H421" s="615"/>
      <c r="I421" s="616"/>
      <c r="J421" s="617"/>
      <c r="K421" s="547"/>
    </row>
    <row r="422" spans="1:11" x14ac:dyDescent="0.3">
      <c r="A422" s="547"/>
      <c r="B422" s="611"/>
      <c r="C422" s="612"/>
      <c r="D422" s="613"/>
      <c r="E422" s="614"/>
      <c r="F422" s="615"/>
      <c r="G422" s="615"/>
      <c r="H422" s="615"/>
      <c r="I422" s="616"/>
      <c r="J422" s="617"/>
      <c r="K422" s="547"/>
    </row>
    <row r="423" spans="1:11" x14ac:dyDescent="0.3">
      <c r="A423" s="547"/>
      <c r="B423" s="611"/>
      <c r="C423" s="612"/>
      <c r="D423" s="613"/>
      <c r="E423" s="614"/>
      <c r="F423" s="615"/>
      <c r="G423" s="615"/>
      <c r="H423" s="615"/>
      <c r="I423" s="616"/>
      <c r="J423" s="617"/>
      <c r="K423" s="547"/>
    </row>
    <row r="424" spans="1:11" x14ac:dyDescent="0.3">
      <c r="A424" s="547"/>
      <c r="B424" s="611"/>
      <c r="C424" s="612"/>
      <c r="D424" s="613"/>
      <c r="E424" s="614"/>
      <c r="F424" s="615"/>
      <c r="G424" s="615"/>
      <c r="H424" s="615"/>
      <c r="I424" s="616"/>
      <c r="J424" s="617"/>
      <c r="K424" s="547"/>
    </row>
    <row r="425" spans="1:11" x14ac:dyDescent="0.3">
      <c r="A425" s="547"/>
      <c r="B425" s="611"/>
      <c r="C425" s="612"/>
      <c r="D425" s="613"/>
      <c r="E425" s="614"/>
      <c r="F425" s="615"/>
      <c r="G425" s="615"/>
      <c r="H425" s="615"/>
      <c r="I425" s="616"/>
      <c r="J425" s="617"/>
      <c r="K425" s="547"/>
    </row>
    <row r="426" spans="1:11" x14ac:dyDescent="0.3">
      <c r="A426" s="547"/>
      <c r="B426" s="611"/>
      <c r="C426" s="612"/>
      <c r="D426" s="613"/>
      <c r="E426" s="614"/>
      <c r="F426" s="615"/>
      <c r="G426" s="615"/>
      <c r="H426" s="615"/>
      <c r="I426" s="616"/>
      <c r="J426" s="617"/>
      <c r="K426" s="547"/>
    </row>
    <row r="427" spans="1:11" x14ac:dyDescent="0.3">
      <c r="A427" s="547"/>
      <c r="B427" s="611"/>
      <c r="C427" s="612"/>
      <c r="D427" s="613"/>
      <c r="E427" s="614"/>
      <c r="F427" s="615"/>
      <c r="G427" s="615"/>
      <c r="H427" s="615"/>
      <c r="I427" s="616"/>
      <c r="J427" s="617"/>
      <c r="K427" s="547"/>
    </row>
    <row r="428" spans="1:11" x14ac:dyDescent="0.3">
      <c r="A428" s="547"/>
      <c r="B428" s="611"/>
      <c r="C428" s="612"/>
      <c r="D428" s="613"/>
      <c r="E428" s="614"/>
      <c r="F428" s="615"/>
      <c r="G428" s="615"/>
      <c r="H428" s="615"/>
      <c r="I428" s="616"/>
      <c r="J428" s="617"/>
      <c r="K428" s="547"/>
    </row>
    <row r="429" spans="1:11" x14ac:dyDescent="0.3">
      <c r="A429" s="547"/>
      <c r="B429" s="611"/>
      <c r="C429" s="612"/>
      <c r="D429" s="613"/>
      <c r="E429" s="614"/>
      <c r="F429" s="615"/>
      <c r="G429" s="615"/>
      <c r="H429" s="615"/>
      <c r="I429" s="616"/>
      <c r="J429" s="617"/>
      <c r="K429" s="547"/>
    </row>
    <row r="430" spans="1:11" x14ac:dyDescent="0.3">
      <c r="A430" s="547"/>
      <c r="B430" s="611"/>
      <c r="C430" s="612"/>
      <c r="D430" s="613"/>
      <c r="E430" s="614"/>
      <c r="F430" s="615"/>
      <c r="G430" s="615"/>
      <c r="H430" s="615"/>
      <c r="I430" s="616"/>
      <c r="J430" s="617"/>
      <c r="K430" s="547"/>
    </row>
    <row r="431" spans="1:11" x14ac:dyDescent="0.3">
      <c r="A431" s="547"/>
      <c r="B431" s="611"/>
      <c r="C431" s="612"/>
      <c r="D431" s="613"/>
      <c r="E431" s="614"/>
      <c r="F431" s="615"/>
      <c r="G431" s="615"/>
      <c r="H431" s="615"/>
      <c r="I431" s="616"/>
      <c r="J431" s="617"/>
      <c r="K431" s="547"/>
    </row>
    <row r="432" spans="1:11" x14ac:dyDescent="0.3">
      <c r="A432" s="547"/>
      <c r="B432" s="611"/>
      <c r="C432" s="612"/>
      <c r="D432" s="613"/>
      <c r="E432" s="614"/>
      <c r="F432" s="615"/>
      <c r="G432" s="615"/>
      <c r="H432" s="615"/>
      <c r="I432" s="616"/>
      <c r="J432" s="617"/>
      <c r="K432" s="547"/>
    </row>
    <row r="433" spans="1:11" x14ac:dyDescent="0.3">
      <c r="A433" s="547"/>
      <c r="B433" s="611"/>
      <c r="C433" s="612"/>
      <c r="D433" s="613"/>
      <c r="E433" s="614"/>
      <c r="F433" s="615"/>
      <c r="G433" s="615"/>
      <c r="H433" s="615"/>
      <c r="I433" s="616"/>
      <c r="J433" s="617"/>
      <c r="K433" s="547"/>
    </row>
    <row r="434" spans="1:11" x14ac:dyDescent="0.3">
      <c r="A434" s="547"/>
      <c r="B434" s="611"/>
      <c r="C434" s="612"/>
      <c r="D434" s="613"/>
      <c r="E434" s="614"/>
      <c r="F434" s="615"/>
      <c r="G434" s="615"/>
      <c r="H434" s="615"/>
      <c r="I434" s="616"/>
      <c r="J434" s="617"/>
      <c r="K434" s="547"/>
    </row>
    <row r="435" spans="1:11" x14ac:dyDescent="0.3">
      <c r="A435" s="547"/>
      <c r="B435" s="611"/>
      <c r="C435" s="612"/>
      <c r="D435" s="613"/>
      <c r="E435" s="614"/>
      <c r="F435" s="615"/>
      <c r="G435" s="615"/>
      <c r="H435" s="615"/>
      <c r="I435" s="616"/>
      <c r="J435" s="617"/>
      <c r="K435" s="547"/>
    </row>
    <row r="436" spans="1:11" x14ac:dyDescent="0.3">
      <c r="A436" s="547"/>
      <c r="B436" s="611"/>
      <c r="C436" s="612"/>
      <c r="D436" s="613"/>
      <c r="E436" s="614"/>
      <c r="F436" s="615"/>
      <c r="G436" s="615"/>
      <c r="H436" s="615"/>
      <c r="I436" s="616"/>
      <c r="J436" s="617"/>
      <c r="K436" s="547"/>
    </row>
    <row r="437" spans="1:11" x14ac:dyDescent="0.3">
      <c r="A437" s="547"/>
      <c r="B437" s="611"/>
      <c r="C437" s="612"/>
      <c r="D437" s="613"/>
      <c r="E437" s="614"/>
      <c r="F437" s="615"/>
      <c r="G437" s="615"/>
      <c r="H437" s="615"/>
      <c r="I437" s="616"/>
      <c r="J437" s="617"/>
      <c r="K437" s="547"/>
    </row>
    <row r="438" spans="1:11" x14ac:dyDescent="0.3">
      <c r="A438" s="547"/>
      <c r="B438" s="611"/>
      <c r="C438" s="612"/>
      <c r="D438" s="613"/>
      <c r="E438" s="614"/>
      <c r="F438" s="615"/>
      <c r="G438" s="615"/>
      <c r="H438" s="615"/>
      <c r="I438" s="616"/>
      <c r="J438" s="617"/>
      <c r="K438" s="547"/>
    </row>
    <row r="439" spans="1:11" x14ac:dyDescent="0.3">
      <c r="A439" s="547"/>
      <c r="B439" s="611"/>
      <c r="C439" s="612"/>
      <c r="D439" s="613"/>
      <c r="E439" s="614"/>
      <c r="F439" s="615"/>
      <c r="G439" s="615"/>
      <c r="H439" s="615"/>
      <c r="I439" s="616"/>
      <c r="J439" s="617"/>
      <c r="K439" s="547"/>
    </row>
    <row r="440" spans="1:11" x14ac:dyDescent="0.3">
      <c r="A440" s="547"/>
      <c r="B440" s="611"/>
      <c r="C440" s="612"/>
      <c r="D440" s="613"/>
      <c r="E440" s="614"/>
      <c r="F440" s="615"/>
      <c r="G440" s="615"/>
      <c r="H440" s="615"/>
      <c r="I440" s="616"/>
      <c r="J440" s="617"/>
      <c r="K440" s="547"/>
    </row>
    <row r="441" spans="1:11" x14ac:dyDescent="0.3">
      <c r="A441" s="547"/>
      <c r="B441" s="611"/>
      <c r="C441" s="612"/>
      <c r="D441" s="613"/>
      <c r="E441" s="614"/>
      <c r="F441" s="615"/>
      <c r="G441" s="615"/>
      <c r="H441" s="615"/>
      <c r="I441" s="616"/>
      <c r="J441" s="617"/>
      <c r="K441" s="547"/>
    </row>
    <row r="442" spans="1:11" x14ac:dyDescent="0.3">
      <c r="A442" s="547"/>
      <c r="B442" s="611"/>
      <c r="C442" s="612"/>
      <c r="D442" s="613"/>
      <c r="E442" s="614"/>
      <c r="F442" s="615"/>
      <c r="G442" s="615"/>
      <c r="H442" s="615"/>
      <c r="I442" s="616"/>
      <c r="J442" s="617"/>
      <c r="K442" s="547"/>
    </row>
    <row r="443" spans="1:11" x14ac:dyDescent="0.3">
      <c r="A443" s="547"/>
      <c r="B443" s="611"/>
      <c r="C443" s="612"/>
      <c r="D443" s="613"/>
      <c r="E443" s="614"/>
      <c r="F443" s="615"/>
      <c r="G443" s="615"/>
      <c r="H443" s="615"/>
      <c r="I443" s="616"/>
      <c r="J443" s="617"/>
      <c r="K443" s="547"/>
    </row>
    <row r="444" spans="1:11" x14ac:dyDescent="0.3">
      <c r="A444" s="547"/>
      <c r="B444" s="611"/>
      <c r="C444" s="612"/>
      <c r="D444" s="613"/>
      <c r="E444" s="614"/>
      <c r="F444" s="615"/>
      <c r="G444" s="615"/>
      <c r="H444" s="615"/>
      <c r="I444" s="616"/>
      <c r="J444" s="617"/>
      <c r="K444" s="547"/>
    </row>
    <row r="445" spans="1:11" x14ac:dyDescent="0.3">
      <c r="A445" s="547"/>
      <c r="B445" s="611"/>
      <c r="C445" s="612"/>
      <c r="D445" s="613"/>
      <c r="E445" s="614"/>
      <c r="F445" s="615"/>
      <c r="G445" s="615"/>
      <c r="H445" s="615"/>
      <c r="I445" s="616"/>
      <c r="J445" s="617"/>
      <c r="K445" s="547"/>
    </row>
    <row r="446" spans="1:11" x14ac:dyDescent="0.3">
      <c r="A446" s="547"/>
      <c r="B446" s="611"/>
      <c r="C446" s="612"/>
      <c r="D446" s="613"/>
      <c r="E446" s="614"/>
      <c r="F446" s="615"/>
      <c r="G446" s="615"/>
      <c r="H446" s="615"/>
      <c r="I446" s="616"/>
      <c r="J446" s="617"/>
      <c r="K446" s="547"/>
    </row>
    <row r="447" spans="1:11" x14ac:dyDescent="0.3">
      <c r="A447" s="547"/>
      <c r="B447" s="611"/>
      <c r="C447" s="612"/>
      <c r="D447" s="613"/>
      <c r="E447" s="614"/>
      <c r="F447" s="615"/>
      <c r="G447" s="615"/>
      <c r="H447" s="615"/>
      <c r="I447" s="616"/>
      <c r="J447" s="617"/>
      <c r="K447" s="547"/>
    </row>
    <row r="448" spans="1:11" x14ac:dyDescent="0.3">
      <c r="A448" s="547"/>
      <c r="B448" s="611"/>
      <c r="C448" s="612"/>
      <c r="D448" s="613"/>
      <c r="E448" s="614"/>
      <c r="F448" s="615"/>
      <c r="G448" s="615"/>
      <c r="H448" s="615"/>
      <c r="I448" s="616"/>
      <c r="J448" s="617"/>
      <c r="K448" s="547"/>
    </row>
    <row r="449" spans="1:11" x14ac:dyDescent="0.3">
      <c r="A449" s="547"/>
      <c r="B449" s="611"/>
      <c r="C449" s="612"/>
      <c r="D449" s="613"/>
      <c r="E449" s="614"/>
      <c r="F449" s="615"/>
      <c r="G449" s="615"/>
      <c r="H449" s="615"/>
      <c r="I449" s="616"/>
      <c r="J449" s="617"/>
      <c r="K449" s="547"/>
    </row>
    <row r="450" spans="1:11" x14ac:dyDescent="0.3">
      <c r="A450" s="547"/>
      <c r="B450" s="611"/>
      <c r="C450" s="612"/>
      <c r="D450" s="613"/>
      <c r="E450" s="614"/>
      <c r="F450" s="615"/>
      <c r="G450" s="615"/>
      <c r="H450" s="615"/>
      <c r="I450" s="616"/>
      <c r="J450" s="617"/>
      <c r="K450" s="547"/>
    </row>
    <row r="451" spans="1:11" x14ac:dyDescent="0.3">
      <c r="A451" s="547"/>
      <c r="B451" s="611"/>
      <c r="C451" s="612"/>
      <c r="D451" s="613"/>
      <c r="E451" s="614"/>
      <c r="F451" s="615"/>
      <c r="G451" s="615"/>
      <c r="H451" s="615"/>
      <c r="I451" s="616"/>
      <c r="J451" s="617"/>
      <c r="K451" s="547"/>
    </row>
    <row r="452" spans="1:11" x14ac:dyDescent="0.3">
      <c r="A452" s="547"/>
      <c r="B452" s="611"/>
      <c r="C452" s="612"/>
      <c r="D452" s="613"/>
      <c r="E452" s="614"/>
      <c r="F452" s="615"/>
      <c r="G452" s="615"/>
      <c r="H452" s="615"/>
      <c r="I452" s="616"/>
      <c r="J452" s="617"/>
      <c r="K452" s="547"/>
    </row>
    <row r="453" spans="1:11" x14ac:dyDescent="0.3">
      <c r="A453" s="547"/>
      <c r="B453" s="611"/>
      <c r="C453" s="612"/>
      <c r="D453" s="613"/>
      <c r="E453" s="614"/>
      <c r="F453" s="615"/>
      <c r="G453" s="615"/>
      <c r="H453" s="615"/>
      <c r="I453" s="616"/>
      <c r="J453" s="617"/>
      <c r="K453" s="547"/>
    </row>
    <row r="454" spans="1:11" x14ac:dyDescent="0.3">
      <c r="A454" s="547"/>
      <c r="B454" s="611"/>
      <c r="C454" s="612"/>
      <c r="D454" s="613"/>
      <c r="E454" s="614"/>
      <c r="F454" s="615"/>
      <c r="G454" s="615"/>
      <c r="H454" s="615"/>
      <c r="I454" s="616"/>
      <c r="J454" s="617"/>
      <c r="K454" s="547"/>
    </row>
    <row r="455" spans="1:11" x14ac:dyDescent="0.3">
      <c r="A455" s="547"/>
      <c r="B455" s="611"/>
      <c r="C455" s="612"/>
      <c r="D455" s="613"/>
      <c r="E455" s="614"/>
      <c r="F455" s="615"/>
      <c r="G455" s="615"/>
      <c r="H455" s="615"/>
      <c r="I455" s="616"/>
      <c r="J455" s="617"/>
      <c r="K455" s="547"/>
    </row>
    <row r="456" spans="1:11" x14ac:dyDescent="0.3">
      <c r="A456" s="547"/>
      <c r="B456" s="611"/>
      <c r="C456" s="612"/>
      <c r="D456" s="613"/>
      <c r="E456" s="614"/>
      <c r="F456" s="615"/>
      <c r="G456" s="615"/>
      <c r="H456" s="615"/>
      <c r="I456" s="616"/>
      <c r="J456" s="617"/>
      <c r="K456" s="547"/>
    </row>
    <row r="457" spans="1:11" x14ac:dyDescent="0.3">
      <c r="A457" s="547"/>
      <c r="B457" s="611"/>
      <c r="C457" s="612"/>
      <c r="D457" s="613"/>
      <c r="E457" s="614"/>
      <c r="F457" s="615"/>
      <c r="G457" s="615"/>
      <c r="H457" s="615"/>
      <c r="I457" s="616"/>
      <c r="J457" s="617"/>
      <c r="K457" s="547"/>
    </row>
    <row r="458" spans="1:11" x14ac:dyDescent="0.3">
      <c r="A458" s="547"/>
      <c r="B458" s="611"/>
      <c r="C458" s="612"/>
      <c r="D458" s="613"/>
      <c r="E458" s="614"/>
      <c r="F458" s="615"/>
      <c r="G458" s="615"/>
      <c r="H458" s="615"/>
      <c r="I458" s="616"/>
      <c r="J458" s="617"/>
      <c r="K458" s="547"/>
    </row>
    <row r="459" spans="1:11" x14ac:dyDescent="0.3">
      <c r="A459" s="547"/>
      <c r="B459" s="611"/>
      <c r="C459" s="612"/>
      <c r="D459" s="613"/>
      <c r="E459" s="614"/>
      <c r="F459" s="615"/>
      <c r="G459" s="615"/>
      <c r="H459" s="615"/>
      <c r="I459" s="616"/>
      <c r="J459" s="617"/>
      <c r="K459" s="547"/>
    </row>
    <row r="460" spans="1:11" x14ac:dyDescent="0.3">
      <c r="A460" s="547"/>
      <c r="B460" s="611"/>
      <c r="C460" s="612"/>
      <c r="D460" s="613"/>
      <c r="E460" s="614"/>
      <c r="F460" s="615"/>
      <c r="G460" s="615"/>
      <c r="H460" s="615"/>
      <c r="I460" s="616"/>
      <c r="J460" s="617"/>
      <c r="K460" s="547"/>
    </row>
    <row r="461" spans="1:11" x14ac:dyDescent="0.3">
      <c r="A461" s="547"/>
      <c r="B461" s="611"/>
      <c r="C461" s="612"/>
      <c r="D461" s="613"/>
      <c r="E461" s="614"/>
      <c r="F461" s="615"/>
      <c r="G461" s="615"/>
      <c r="H461" s="615"/>
      <c r="I461" s="616"/>
      <c r="J461" s="617"/>
      <c r="K461" s="547"/>
    </row>
    <row r="462" spans="1:11" x14ac:dyDescent="0.3">
      <c r="A462" s="547"/>
      <c r="B462" s="611"/>
      <c r="C462" s="612"/>
      <c r="D462" s="613"/>
      <c r="E462" s="614"/>
      <c r="F462" s="615"/>
      <c r="G462" s="615"/>
      <c r="H462" s="615"/>
      <c r="I462" s="616"/>
      <c r="J462" s="617"/>
      <c r="K462" s="547"/>
    </row>
    <row r="463" spans="1:11" x14ac:dyDescent="0.3">
      <c r="A463" s="547"/>
      <c r="B463" s="611"/>
      <c r="C463" s="612"/>
      <c r="D463" s="613"/>
      <c r="E463" s="614"/>
      <c r="F463" s="615"/>
      <c r="G463" s="615"/>
      <c r="H463" s="615"/>
      <c r="I463" s="616"/>
      <c r="J463" s="617"/>
      <c r="K463" s="547"/>
    </row>
    <row r="464" spans="1:11" x14ac:dyDescent="0.3">
      <c r="A464" s="547"/>
      <c r="B464" s="611"/>
      <c r="C464" s="612"/>
      <c r="D464" s="613"/>
      <c r="E464" s="614"/>
      <c r="F464" s="615"/>
      <c r="G464" s="615"/>
      <c r="H464" s="615"/>
      <c r="I464" s="616"/>
      <c r="J464" s="617"/>
      <c r="K464" s="547"/>
    </row>
    <row r="465" spans="1:11" x14ac:dyDescent="0.3">
      <c r="A465" s="547"/>
      <c r="B465" s="611"/>
      <c r="C465" s="612"/>
      <c r="D465" s="613"/>
      <c r="E465" s="614"/>
      <c r="F465" s="615"/>
      <c r="G465" s="615"/>
      <c r="H465" s="615"/>
      <c r="I465" s="616"/>
      <c r="J465" s="617"/>
      <c r="K465" s="547"/>
    </row>
    <row r="466" spans="1:11" x14ac:dyDescent="0.3">
      <c r="A466" s="547"/>
      <c r="B466" s="611"/>
      <c r="C466" s="612"/>
      <c r="D466" s="613"/>
      <c r="E466" s="614"/>
      <c r="F466" s="615"/>
      <c r="G466" s="615"/>
      <c r="H466" s="615"/>
      <c r="I466" s="616"/>
      <c r="J466" s="617"/>
      <c r="K466" s="547"/>
    </row>
    <row r="467" spans="1:11" x14ac:dyDescent="0.3">
      <c r="A467" s="547"/>
      <c r="B467" s="611"/>
      <c r="C467" s="612"/>
      <c r="D467" s="613"/>
      <c r="E467" s="614"/>
      <c r="F467" s="615"/>
      <c r="G467" s="615"/>
      <c r="H467" s="615"/>
      <c r="I467" s="616"/>
      <c r="J467" s="617"/>
      <c r="K467" s="547"/>
    </row>
    <row r="468" spans="1:11" x14ac:dyDescent="0.3">
      <c r="A468" s="547"/>
      <c r="B468" s="611"/>
      <c r="C468" s="612"/>
      <c r="D468" s="613"/>
      <c r="E468" s="614"/>
      <c r="F468" s="615"/>
      <c r="G468" s="615"/>
      <c r="H468" s="615"/>
      <c r="I468" s="616"/>
      <c r="J468" s="617"/>
      <c r="K468" s="547"/>
    </row>
    <row r="469" spans="1:11" x14ac:dyDescent="0.3">
      <c r="A469" s="547"/>
      <c r="B469" s="611"/>
      <c r="C469" s="612"/>
      <c r="D469" s="613"/>
      <c r="E469" s="614"/>
      <c r="F469" s="615"/>
      <c r="G469" s="615"/>
      <c r="H469" s="615"/>
      <c r="I469" s="616"/>
      <c r="J469" s="617"/>
      <c r="K469" s="547"/>
    </row>
    <row r="470" spans="1:11" x14ac:dyDescent="0.3">
      <c r="A470" s="547"/>
      <c r="B470" s="611"/>
      <c r="C470" s="612"/>
      <c r="D470" s="613"/>
      <c r="E470" s="614"/>
      <c r="F470" s="615"/>
      <c r="G470" s="615"/>
      <c r="H470" s="615"/>
      <c r="I470" s="616"/>
      <c r="J470" s="617"/>
      <c r="K470" s="547"/>
    </row>
    <row r="471" spans="1:11" x14ac:dyDescent="0.3">
      <c r="A471" s="547"/>
      <c r="B471" s="611"/>
      <c r="C471" s="612"/>
      <c r="D471" s="613"/>
      <c r="E471" s="614"/>
      <c r="F471" s="615"/>
      <c r="G471" s="615"/>
      <c r="H471" s="615"/>
      <c r="I471" s="616"/>
      <c r="J471" s="617"/>
      <c r="K471" s="547"/>
    </row>
    <row r="472" spans="1:11" x14ac:dyDescent="0.3">
      <c r="A472" s="547"/>
      <c r="B472" s="611"/>
      <c r="C472" s="612"/>
      <c r="D472" s="613"/>
      <c r="E472" s="614"/>
      <c r="F472" s="615"/>
      <c r="G472" s="615"/>
      <c r="H472" s="615"/>
      <c r="I472" s="616"/>
      <c r="J472" s="617"/>
      <c r="K472" s="547"/>
    </row>
    <row r="473" spans="1:11" x14ac:dyDescent="0.3">
      <c r="A473" s="547"/>
      <c r="B473" s="611"/>
      <c r="C473" s="612"/>
      <c r="D473" s="613"/>
      <c r="E473" s="614"/>
      <c r="F473" s="615"/>
      <c r="G473" s="615"/>
      <c r="H473" s="615"/>
      <c r="I473" s="616"/>
      <c r="J473" s="617"/>
      <c r="K473" s="547"/>
    </row>
    <row r="474" spans="1:11" x14ac:dyDescent="0.3">
      <c r="A474" s="547"/>
      <c r="B474" s="611"/>
      <c r="C474" s="612"/>
      <c r="D474" s="613"/>
      <c r="E474" s="614"/>
      <c r="F474" s="615"/>
      <c r="G474" s="615"/>
      <c r="H474" s="615"/>
      <c r="I474" s="616"/>
      <c r="J474" s="617"/>
      <c r="K474" s="547"/>
    </row>
    <row r="475" spans="1:11" x14ac:dyDescent="0.3">
      <c r="A475" s="547"/>
      <c r="B475" s="611"/>
      <c r="C475" s="612"/>
      <c r="D475" s="613"/>
      <c r="E475" s="614"/>
      <c r="F475" s="615"/>
      <c r="G475" s="615"/>
      <c r="H475" s="615"/>
      <c r="I475" s="616"/>
      <c r="J475" s="617"/>
      <c r="K475" s="547"/>
    </row>
    <row r="476" spans="1:11" x14ac:dyDescent="0.3">
      <c r="A476" s="547"/>
      <c r="B476" s="611"/>
      <c r="C476" s="612"/>
      <c r="D476" s="613"/>
      <c r="E476" s="614"/>
      <c r="F476" s="615"/>
      <c r="G476" s="615"/>
      <c r="H476" s="615"/>
      <c r="I476" s="616"/>
      <c r="J476" s="617"/>
      <c r="K476" s="547"/>
    </row>
    <row r="477" spans="1:11" x14ac:dyDescent="0.3">
      <c r="A477" s="547"/>
      <c r="B477" s="611"/>
      <c r="C477" s="612"/>
      <c r="D477" s="613"/>
      <c r="E477" s="614"/>
      <c r="F477" s="615"/>
      <c r="G477" s="615"/>
      <c r="H477" s="615"/>
      <c r="I477" s="616"/>
      <c r="J477" s="617"/>
      <c r="K477" s="547"/>
    </row>
    <row r="478" spans="1:11" x14ac:dyDescent="0.3">
      <c r="A478" s="547"/>
      <c r="B478" s="611"/>
      <c r="C478" s="612"/>
      <c r="D478" s="613"/>
      <c r="E478" s="614"/>
      <c r="F478" s="615"/>
      <c r="G478" s="615"/>
      <c r="H478" s="615"/>
      <c r="I478" s="616"/>
      <c r="J478" s="617"/>
      <c r="K478" s="547"/>
    </row>
    <row r="479" spans="1:11" x14ac:dyDescent="0.3">
      <c r="A479" s="547"/>
      <c r="B479" s="611"/>
      <c r="C479" s="612"/>
      <c r="D479" s="613"/>
      <c r="E479" s="614"/>
      <c r="F479" s="615"/>
      <c r="G479" s="615"/>
      <c r="H479" s="615"/>
      <c r="I479" s="616"/>
      <c r="J479" s="617"/>
      <c r="K479" s="547"/>
    </row>
    <row r="480" spans="1:11" x14ac:dyDescent="0.3">
      <c r="A480" s="547"/>
      <c r="B480" s="611"/>
      <c r="C480" s="612"/>
      <c r="D480" s="613"/>
      <c r="E480" s="614"/>
      <c r="F480" s="615"/>
      <c r="G480" s="615"/>
      <c r="H480" s="615"/>
      <c r="I480" s="616"/>
      <c r="J480" s="617"/>
      <c r="K480" s="547"/>
    </row>
    <row r="481" spans="1:11" x14ac:dyDescent="0.3">
      <c r="A481" s="547"/>
      <c r="B481" s="611"/>
      <c r="C481" s="612"/>
      <c r="D481" s="613"/>
      <c r="E481" s="614"/>
      <c r="F481" s="615"/>
      <c r="G481" s="615"/>
      <c r="H481" s="615"/>
      <c r="I481" s="616"/>
      <c r="J481" s="617"/>
      <c r="K481" s="547"/>
    </row>
    <row r="482" spans="1:11" x14ac:dyDescent="0.3">
      <c r="A482" s="547"/>
      <c r="B482" s="611"/>
      <c r="C482" s="612"/>
      <c r="D482" s="613"/>
      <c r="E482" s="614"/>
      <c r="F482" s="615"/>
      <c r="G482" s="615"/>
      <c r="H482" s="615"/>
      <c r="I482" s="616"/>
      <c r="J482" s="617"/>
      <c r="K482" s="547"/>
    </row>
    <row r="483" spans="1:11" x14ac:dyDescent="0.3">
      <c r="A483" s="547"/>
      <c r="B483" s="611"/>
      <c r="C483" s="612"/>
      <c r="D483" s="613"/>
      <c r="E483" s="614"/>
      <c r="F483" s="615"/>
      <c r="G483" s="615"/>
      <c r="H483" s="615"/>
      <c r="I483" s="616"/>
      <c r="J483" s="617"/>
      <c r="K483" s="547"/>
    </row>
    <row r="484" spans="1:11" x14ac:dyDescent="0.3">
      <c r="A484" s="547"/>
      <c r="B484" s="611"/>
      <c r="C484" s="612"/>
      <c r="D484" s="613"/>
      <c r="E484" s="614"/>
      <c r="F484" s="615"/>
      <c r="G484" s="615"/>
      <c r="H484" s="615"/>
      <c r="I484" s="616"/>
      <c r="J484" s="617"/>
      <c r="K484" s="547"/>
    </row>
    <row r="485" spans="1:11" x14ac:dyDescent="0.3">
      <c r="A485" s="547"/>
      <c r="B485" s="611"/>
      <c r="C485" s="612"/>
      <c r="D485" s="613"/>
      <c r="E485" s="614"/>
      <c r="F485" s="615"/>
      <c r="G485" s="615"/>
      <c r="H485" s="615"/>
      <c r="I485" s="616"/>
      <c r="J485" s="617"/>
      <c r="K485" s="547"/>
    </row>
    <row r="486" spans="1:11" x14ac:dyDescent="0.3">
      <c r="A486" s="547"/>
      <c r="B486" s="611"/>
      <c r="C486" s="612"/>
      <c r="D486" s="613"/>
      <c r="E486" s="614"/>
      <c r="F486" s="615"/>
      <c r="G486" s="615"/>
      <c r="H486" s="615"/>
      <c r="I486" s="616"/>
      <c r="J486" s="617"/>
      <c r="K486" s="547"/>
    </row>
    <row r="487" spans="1:11" x14ac:dyDescent="0.3">
      <c r="A487" s="547"/>
      <c r="B487" s="611"/>
      <c r="C487" s="612"/>
      <c r="D487" s="613"/>
      <c r="E487" s="614"/>
      <c r="F487" s="615"/>
      <c r="G487" s="615"/>
      <c r="H487" s="615"/>
      <c r="I487" s="616"/>
      <c r="J487" s="617"/>
      <c r="K487" s="547"/>
    </row>
    <row r="488" spans="1:11" x14ac:dyDescent="0.3">
      <c r="A488" s="547"/>
      <c r="B488" s="611"/>
      <c r="C488" s="612"/>
      <c r="D488" s="613"/>
      <c r="E488" s="614"/>
      <c r="F488" s="615"/>
      <c r="G488" s="615"/>
      <c r="H488" s="615"/>
      <c r="I488" s="616"/>
      <c r="J488" s="617"/>
      <c r="K488" s="547"/>
    </row>
    <row r="489" spans="1:11" x14ac:dyDescent="0.3">
      <c r="A489" s="547"/>
      <c r="B489" s="611"/>
      <c r="C489" s="612"/>
      <c r="D489" s="613"/>
      <c r="E489" s="614"/>
      <c r="F489" s="615"/>
      <c r="G489" s="615"/>
      <c r="H489" s="615"/>
      <c r="I489" s="616"/>
      <c r="J489" s="617"/>
      <c r="K489" s="547"/>
    </row>
    <row r="490" spans="1:11" x14ac:dyDescent="0.3">
      <c r="A490" s="547"/>
      <c r="B490" s="611"/>
      <c r="C490" s="612"/>
      <c r="D490" s="613"/>
      <c r="E490" s="614"/>
      <c r="F490" s="615"/>
      <c r="G490" s="615"/>
      <c r="H490" s="615"/>
      <c r="I490" s="616"/>
      <c r="J490" s="617"/>
      <c r="K490" s="547"/>
    </row>
    <row r="491" spans="1:11" x14ac:dyDescent="0.3">
      <c r="A491" s="547"/>
      <c r="B491" s="611"/>
      <c r="C491" s="612"/>
      <c r="D491" s="613"/>
      <c r="E491" s="614"/>
      <c r="F491" s="615"/>
      <c r="G491" s="615"/>
      <c r="H491" s="615"/>
      <c r="I491" s="616"/>
      <c r="J491" s="617"/>
      <c r="K491" s="547"/>
    </row>
  </sheetData>
  <sheetProtection algorithmName="SHA-512" hashValue="O4mQU3ss3JQm/+o43TglbUKMct5wuos4qX+ucsQoXEjWcsarA1zr2t/rvgjEjivB5eO5dy47eCUg1SbESqv39Q==" saltValue="nERZZnLxvqg++uoETNHg/w==" spinCount="100000" sheet="1" selectLockedCells="1"/>
  <mergeCells count="751">
    <mergeCell ref="K370:K375"/>
    <mergeCell ref="E372:E373"/>
    <mergeCell ref="E374:E375"/>
    <mergeCell ref="A370:A375"/>
    <mergeCell ref="B370:B375"/>
    <mergeCell ref="C370:C375"/>
    <mergeCell ref="D370:D375"/>
    <mergeCell ref="E370:E371"/>
    <mergeCell ref="F370:G375"/>
    <mergeCell ref="H370:H375"/>
    <mergeCell ref="I370:I375"/>
    <mergeCell ref="J370:J375"/>
    <mergeCell ref="K358:K363"/>
    <mergeCell ref="E360:E361"/>
    <mergeCell ref="E362:E363"/>
    <mergeCell ref="A364:A369"/>
    <mergeCell ref="B364:B369"/>
    <mergeCell ref="C364:C369"/>
    <mergeCell ref="D364:D369"/>
    <mergeCell ref="E364:E365"/>
    <mergeCell ref="F364:G369"/>
    <mergeCell ref="H364:H369"/>
    <mergeCell ref="I364:I369"/>
    <mergeCell ref="J364:J369"/>
    <mergeCell ref="K364:K369"/>
    <mergeCell ref="E366:E367"/>
    <mergeCell ref="E368:E369"/>
    <mergeCell ref="A358:A363"/>
    <mergeCell ref="B358:B363"/>
    <mergeCell ref="C358:C363"/>
    <mergeCell ref="D358:D363"/>
    <mergeCell ref="E358:E359"/>
    <mergeCell ref="F358:G363"/>
    <mergeCell ref="H358:H363"/>
    <mergeCell ref="I358:I363"/>
    <mergeCell ref="J358:J363"/>
    <mergeCell ref="K346:K351"/>
    <mergeCell ref="E348:E349"/>
    <mergeCell ref="E350:E351"/>
    <mergeCell ref="H352:H357"/>
    <mergeCell ref="I352:I357"/>
    <mergeCell ref="J352:J357"/>
    <mergeCell ref="K352:K357"/>
    <mergeCell ref="A352:A357"/>
    <mergeCell ref="B352:B357"/>
    <mergeCell ref="C352:C357"/>
    <mergeCell ref="D352:D357"/>
    <mergeCell ref="E352:E353"/>
    <mergeCell ref="F352:G357"/>
    <mergeCell ref="E354:E355"/>
    <mergeCell ref="E356:E357"/>
    <mergeCell ref="A346:A351"/>
    <mergeCell ref="B346:B351"/>
    <mergeCell ref="C346:C351"/>
    <mergeCell ref="D346:D351"/>
    <mergeCell ref="E346:E347"/>
    <mergeCell ref="F346:G351"/>
    <mergeCell ref="H346:H351"/>
    <mergeCell ref="I346:I351"/>
    <mergeCell ref="J346:J351"/>
    <mergeCell ref="K334:K339"/>
    <mergeCell ref="E336:E337"/>
    <mergeCell ref="E338:E339"/>
    <mergeCell ref="H340:H345"/>
    <mergeCell ref="I340:I345"/>
    <mergeCell ref="J340:J345"/>
    <mergeCell ref="K340:K345"/>
    <mergeCell ref="A340:A345"/>
    <mergeCell ref="B340:B345"/>
    <mergeCell ref="C340:C345"/>
    <mergeCell ref="D340:D345"/>
    <mergeCell ref="E340:E341"/>
    <mergeCell ref="F340:G345"/>
    <mergeCell ref="E342:E343"/>
    <mergeCell ref="E344:E345"/>
    <mergeCell ref="A334:A339"/>
    <mergeCell ref="B334:B339"/>
    <mergeCell ref="C334:C339"/>
    <mergeCell ref="D334:D339"/>
    <mergeCell ref="E334:E335"/>
    <mergeCell ref="F334:G339"/>
    <mergeCell ref="H334:H339"/>
    <mergeCell ref="I334:I339"/>
    <mergeCell ref="J334:J339"/>
    <mergeCell ref="K323:K328"/>
    <mergeCell ref="E325:E326"/>
    <mergeCell ref="E327:E328"/>
    <mergeCell ref="I329:I333"/>
    <mergeCell ref="J329:J333"/>
    <mergeCell ref="K329:K333"/>
    <mergeCell ref="H323:H328"/>
    <mergeCell ref="A329:A333"/>
    <mergeCell ref="B329:B333"/>
    <mergeCell ref="C329:C333"/>
    <mergeCell ref="D329:D333"/>
    <mergeCell ref="F329:G333"/>
    <mergeCell ref="H329:H333"/>
    <mergeCell ref="E330:E331"/>
    <mergeCell ref="E332:E333"/>
    <mergeCell ref="A323:A328"/>
    <mergeCell ref="B323:B328"/>
    <mergeCell ref="C323:C328"/>
    <mergeCell ref="D323:D328"/>
    <mergeCell ref="E323:E324"/>
    <mergeCell ref="F323:G328"/>
    <mergeCell ref="I323:I328"/>
    <mergeCell ref="J323:J328"/>
    <mergeCell ref="K311:K316"/>
    <mergeCell ref="E313:E314"/>
    <mergeCell ref="E315:E316"/>
    <mergeCell ref="A317:A322"/>
    <mergeCell ref="B317:B322"/>
    <mergeCell ref="C317:C322"/>
    <mergeCell ref="D317:D322"/>
    <mergeCell ref="E317:E318"/>
    <mergeCell ref="F317:G322"/>
    <mergeCell ref="H317:H322"/>
    <mergeCell ref="I317:I322"/>
    <mergeCell ref="J317:J322"/>
    <mergeCell ref="K317:K322"/>
    <mergeCell ref="E319:E320"/>
    <mergeCell ref="E321:E322"/>
    <mergeCell ref="A311:A316"/>
    <mergeCell ref="B311:B316"/>
    <mergeCell ref="C311:C316"/>
    <mergeCell ref="D311:D316"/>
    <mergeCell ref="E311:E312"/>
    <mergeCell ref="F311:G316"/>
    <mergeCell ref="H311:H316"/>
    <mergeCell ref="I311:I316"/>
    <mergeCell ref="J311:J316"/>
    <mergeCell ref="K299:K304"/>
    <mergeCell ref="E301:E302"/>
    <mergeCell ref="E303:E304"/>
    <mergeCell ref="H305:H310"/>
    <mergeCell ref="I305:I310"/>
    <mergeCell ref="J305:J310"/>
    <mergeCell ref="K305:K310"/>
    <mergeCell ref="A305:A310"/>
    <mergeCell ref="B305:B310"/>
    <mergeCell ref="C305:C310"/>
    <mergeCell ref="D305:D310"/>
    <mergeCell ref="E305:E306"/>
    <mergeCell ref="F305:G310"/>
    <mergeCell ref="E307:E308"/>
    <mergeCell ref="E309:E310"/>
    <mergeCell ref="A299:A304"/>
    <mergeCell ref="B299:B304"/>
    <mergeCell ref="C299:C304"/>
    <mergeCell ref="D299:D304"/>
    <mergeCell ref="E299:E300"/>
    <mergeCell ref="F299:G304"/>
    <mergeCell ref="H299:H304"/>
    <mergeCell ref="I299:I304"/>
    <mergeCell ref="J299:J304"/>
    <mergeCell ref="K287:K292"/>
    <mergeCell ref="E289:E290"/>
    <mergeCell ref="E291:E292"/>
    <mergeCell ref="H293:H298"/>
    <mergeCell ref="I293:I298"/>
    <mergeCell ref="J293:J298"/>
    <mergeCell ref="K293:K298"/>
    <mergeCell ref="A293:A298"/>
    <mergeCell ref="B293:B298"/>
    <mergeCell ref="C293:C298"/>
    <mergeCell ref="D293:D298"/>
    <mergeCell ref="E293:E294"/>
    <mergeCell ref="F293:G298"/>
    <mergeCell ref="E295:E296"/>
    <mergeCell ref="E297:E298"/>
    <mergeCell ref="A287:A292"/>
    <mergeCell ref="B287:B292"/>
    <mergeCell ref="C287:C292"/>
    <mergeCell ref="D287:D292"/>
    <mergeCell ref="E287:E288"/>
    <mergeCell ref="F287:G292"/>
    <mergeCell ref="H287:H292"/>
    <mergeCell ref="I287:I292"/>
    <mergeCell ref="J287:J292"/>
    <mergeCell ref="K276:K281"/>
    <mergeCell ref="E278:E279"/>
    <mergeCell ref="E280:E281"/>
    <mergeCell ref="I282:I286"/>
    <mergeCell ref="J282:J286"/>
    <mergeCell ref="K282:K286"/>
    <mergeCell ref="H276:H281"/>
    <mergeCell ref="A282:A286"/>
    <mergeCell ref="B282:B286"/>
    <mergeCell ref="C282:C286"/>
    <mergeCell ref="D282:D286"/>
    <mergeCell ref="F282:G286"/>
    <mergeCell ref="H282:H286"/>
    <mergeCell ref="E283:E284"/>
    <mergeCell ref="E285:E286"/>
    <mergeCell ref="A276:A281"/>
    <mergeCell ref="B276:B281"/>
    <mergeCell ref="C276:C281"/>
    <mergeCell ref="D276:D281"/>
    <mergeCell ref="E276:E277"/>
    <mergeCell ref="F276:G281"/>
    <mergeCell ref="I276:I281"/>
    <mergeCell ref="J276:J281"/>
    <mergeCell ref="K264:K269"/>
    <mergeCell ref="E266:E267"/>
    <mergeCell ref="E268:E269"/>
    <mergeCell ref="A270:A275"/>
    <mergeCell ref="B270:B275"/>
    <mergeCell ref="C270:C275"/>
    <mergeCell ref="D270:D275"/>
    <mergeCell ref="E270:E271"/>
    <mergeCell ref="F270:G275"/>
    <mergeCell ref="H270:H275"/>
    <mergeCell ref="I270:I275"/>
    <mergeCell ref="J270:J275"/>
    <mergeCell ref="K270:K275"/>
    <mergeCell ref="E272:E273"/>
    <mergeCell ref="E274:E275"/>
    <mergeCell ref="A264:A269"/>
    <mergeCell ref="B264:B269"/>
    <mergeCell ref="C264:C269"/>
    <mergeCell ref="D264:D269"/>
    <mergeCell ref="E264:E265"/>
    <mergeCell ref="F264:G269"/>
    <mergeCell ref="H264:H269"/>
    <mergeCell ref="I264:I269"/>
    <mergeCell ref="J264:J269"/>
    <mergeCell ref="K252:K257"/>
    <mergeCell ref="E254:E255"/>
    <mergeCell ref="E256:E257"/>
    <mergeCell ref="H258:H263"/>
    <mergeCell ref="I258:I263"/>
    <mergeCell ref="J258:J263"/>
    <mergeCell ref="K258:K263"/>
    <mergeCell ref="A258:A263"/>
    <mergeCell ref="B258:B263"/>
    <mergeCell ref="C258:C263"/>
    <mergeCell ref="D258:D263"/>
    <mergeCell ref="E258:E259"/>
    <mergeCell ref="F258:G263"/>
    <mergeCell ref="E260:E261"/>
    <mergeCell ref="E262:E263"/>
    <mergeCell ref="A252:A257"/>
    <mergeCell ref="B252:B257"/>
    <mergeCell ref="C252:C257"/>
    <mergeCell ref="D252:D257"/>
    <mergeCell ref="E252:E253"/>
    <mergeCell ref="F252:G257"/>
    <mergeCell ref="H252:H257"/>
    <mergeCell ref="I252:I257"/>
    <mergeCell ref="J252:J257"/>
    <mergeCell ref="K240:K245"/>
    <mergeCell ref="E242:E243"/>
    <mergeCell ref="E244:E245"/>
    <mergeCell ref="H246:H251"/>
    <mergeCell ref="I246:I251"/>
    <mergeCell ref="J246:J251"/>
    <mergeCell ref="K246:K251"/>
    <mergeCell ref="A246:A251"/>
    <mergeCell ref="B246:B251"/>
    <mergeCell ref="C246:C251"/>
    <mergeCell ref="D246:D251"/>
    <mergeCell ref="E246:E247"/>
    <mergeCell ref="F246:G251"/>
    <mergeCell ref="E248:E249"/>
    <mergeCell ref="E250:E251"/>
    <mergeCell ref="A240:A245"/>
    <mergeCell ref="B240:B245"/>
    <mergeCell ref="C240:C245"/>
    <mergeCell ref="D240:D245"/>
    <mergeCell ref="E240:E241"/>
    <mergeCell ref="F240:G245"/>
    <mergeCell ref="H240:H245"/>
    <mergeCell ref="I240:I245"/>
    <mergeCell ref="J240:J245"/>
    <mergeCell ref="K229:K234"/>
    <mergeCell ref="E231:E232"/>
    <mergeCell ref="E233:E234"/>
    <mergeCell ref="I235:I239"/>
    <mergeCell ref="J235:J239"/>
    <mergeCell ref="K235:K239"/>
    <mergeCell ref="H229:H234"/>
    <mergeCell ref="A235:A239"/>
    <mergeCell ref="B235:B239"/>
    <mergeCell ref="C235:C239"/>
    <mergeCell ref="D235:D239"/>
    <mergeCell ref="F235:G239"/>
    <mergeCell ref="H235:H239"/>
    <mergeCell ref="E236:E237"/>
    <mergeCell ref="E238:E239"/>
    <mergeCell ref="A229:A234"/>
    <mergeCell ref="B229:B234"/>
    <mergeCell ref="C229:C234"/>
    <mergeCell ref="D229:D234"/>
    <mergeCell ref="E229:E230"/>
    <mergeCell ref="F229:G234"/>
    <mergeCell ref="I229:I234"/>
    <mergeCell ref="J229:J234"/>
    <mergeCell ref="K217:K222"/>
    <mergeCell ref="E219:E220"/>
    <mergeCell ref="E221:E222"/>
    <mergeCell ref="A223:A228"/>
    <mergeCell ref="B223:B228"/>
    <mergeCell ref="C223:C228"/>
    <mergeCell ref="D223:D228"/>
    <mergeCell ref="E223:E224"/>
    <mergeCell ref="F223:G228"/>
    <mergeCell ref="H223:H228"/>
    <mergeCell ref="I223:I228"/>
    <mergeCell ref="J223:J228"/>
    <mergeCell ref="K223:K228"/>
    <mergeCell ref="E225:E226"/>
    <mergeCell ref="E227:E228"/>
    <mergeCell ref="A217:A222"/>
    <mergeCell ref="B217:B222"/>
    <mergeCell ref="C217:C222"/>
    <mergeCell ref="D217:D222"/>
    <mergeCell ref="E217:E218"/>
    <mergeCell ref="F217:G222"/>
    <mergeCell ref="H217:H222"/>
    <mergeCell ref="I217:I222"/>
    <mergeCell ref="J217:J222"/>
    <mergeCell ref="K205:K210"/>
    <mergeCell ref="E207:E208"/>
    <mergeCell ref="E209:E210"/>
    <mergeCell ref="H211:H216"/>
    <mergeCell ref="I211:I216"/>
    <mergeCell ref="J211:J216"/>
    <mergeCell ref="K211:K216"/>
    <mergeCell ref="A211:A216"/>
    <mergeCell ref="B211:B216"/>
    <mergeCell ref="C211:C216"/>
    <mergeCell ref="D211:D216"/>
    <mergeCell ref="E211:E212"/>
    <mergeCell ref="F211:G216"/>
    <mergeCell ref="E213:E214"/>
    <mergeCell ref="E215:E216"/>
    <mergeCell ref="A205:A210"/>
    <mergeCell ref="B205:B210"/>
    <mergeCell ref="C205:C210"/>
    <mergeCell ref="D205:D210"/>
    <mergeCell ref="E205:E206"/>
    <mergeCell ref="F205:G210"/>
    <mergeCell ref="H205:H210"/>
    <mergeCell ref="I205:I210"/>
    <mergeCell ref="J205:J210"/>
    <mergeCell ref="K193:K198"/>
    <mergeCell ref="E195:E196"/>
    <mergeCell ref="E197:E198"/>
    <mergeCell ref="H199:H204"/>
    <mergeCell ref="I199:I204"/>
    <mergeCell ref="J199:J204"/>
    <mergeCell ref="K199:K204"/>
    <mergeCell ref="A199:A204"/>
    <mergeCell ref="B199:B204"/>
    <mergeCell ref="C199:C204"/>
    <mergeCell ref="D199:D204"/>
    <mergeCell ref="E199:E200"/>
    <mergeCell ref="F199:G204"/>
    <mergeCell ref="E201:E202"/>
    <mergeCell ref="E203:E204"/>
    <mergeCell ref="A193:A198"/>
    <mergeCell ref="B193:B198"/>
    <mergeCell ref="C193:C198"/>
    <mergeCell ref="D193:D198"/>
    <mergeCell ref="E193:E194"/>
    <mergeCell ref="F193:G198"/>
    <mergeCell ref="H193:H198"/>
    <mergeCell ref="I193:I198"/>
    <mergeCell ref="J193:J198"/>
    <mergeCell ref="K183:K187"/>
    <mergeCell ref="E185:E186"/>
    <mergeCell ref="A188:A192"/>
    <mergeCell ref="B188:B192"/>
    <mergeCell ref="C188:C192"/>
    <mergeCell ref="D188:D192"/>
    <mergeCell ref="F188:G192"/>
    <mergeCell ref="H188:H192"/>
    <mergeCell ref="I188:I192"/>
    <mergeCell ref="J188:J192"/>
    <mergeCell ref="K188:K192"/>
    <mergeCell ref="E189:E190"/>
    <mergeCell ref="E191:E192"/>
    <mergeCell ref="A183:A187"/>
    <mergeCell ref="B183:B187"/>
    <mergeCell ref="C183:C187"/>
    <mergeCell ref="D183:D187"/>
    <mergeCell ref="E183:E184"/>
    <mergeCell ref="F183:G187"/>
    <mergeCell ref="H183:H187"/>
    <mergeCell ref="I183:I187"/>
    <mergeCell ref="J183:J187"/>
    <mergeCell ref="K171:K176"/>
    <mergeCell ref="E173:E174"/>
    <mergeCell ref="E175:E176"/>
    <mergeCell ref="H177:H182"/>
    <mergeCell ref="I177:I182"/>
    <mergeCell ref="J177:J182"/>
    <mergeCell ref="K177:K182"/>
    <mergeCell ref="A177:A182"/>
    <mergeCell ref="B177:B182"/>
    <mergeCell ref="C177:C182"/>
    <mergeCell ref="D177:D182"/>
    <mergeCell ref="E177:E178"/>
    <mergeCell ref="F177:G182"/>
    <mergeCell ref="E179:E180"/>
    <mergeCell ref="E181:E182"/>
    <mergeCell ref="A171:A176"/>
    <mergeCell ref="B171:B176"/>
    <mergeCell ref="C171:C176"/>
    <mergeCell ref="D171:D176"/>
    <mergeCell ref="E171:E172"/>
    <mergeCell ref="F171:G176"/>
    <mergeCell ref="H171:H176"/>
    <mergeCell ref="I171:I176"/>
    <mergeCell ref="J171:J176"/>
    <mergeCell ref="K159:K164"/>
    <mergeCell ref="E161:E162"/>
    <mergeCell ref="E163:E164"/>
    <mergeCell ref="H165:H170"/>
    <mergeCell ref="I165:I170"/>
    <mergeCell ref="J165:J170"/>
    <mergeCell ref="K165:K170"/>
    <mergeCell ref="A165:A170"/>
    <mergeCell ref="B165:B170"/>
    <mergeCell ref="C165:C170"/>
    <mergeCell ref="D165:D170"/>
    <mergeCell ref="E165:E166"/>
    <mergeCell ref="F165:G170"/>
    <mergeCell ref="E167:E168"/>
    <mergeCell ref="E169:E170"/>
    <mergeCell ref="A159:A164"/>
    <mergeCell ref="B159:B164"/>
    <mergeCell ref="C159:C164"/>
    <mergeCell ref="D159:D164"/>
    <mergeCell ref="E159:E160"/>
    <mergeCell ref="F159:G164"/>
    <mergeCell ref="H159:H164"/>
    <mergeCell ref="I159:I164"/>
    <mergeCell ref="J159:J164"/>
    <mergeCell ref="K147:K152"/>
    <mergeCell ref="E149:E150"/>
    <mergeCell ref="E151:E152"/>
    <mergeCell ref="H153:H158"/>
    <mergeCell ref="I153:I158"/>
    <mergeCell ref="J153:J158"/>
    <mergeCell ref="K153:K158"/>
    <mergeCell ref="A153:A158"/>
    <mergeCell ref="B153:B158"/>
    <mergeCell ref="C153:C158"/>
    <mergeCell ref="D153:D158"/>
    <mergeCell ref="E153:E154"/>
    <mergeCell ref="F153:G158"/>
    <mergeCell ref="E155:E156"/>
    <mergeCell ref="E157:E158"/>
    <mergeCell ref="A147:A152"/>
    <mergeCell ref="B147:B152"/>
    <mergeCell ref="C147:C152"/>
    <mergeCell ref="D147:D152"/>
    <mergeCell ref="E147:E148"/>
    <mergeCell ref="F147:G152"/>
    <mergeCell ref="H147:H152"/>
    <mergeCell ref="I147:I152"/>
    <mergeCell ref="J147:J152"/>
    <mergeCell ref="K135:K140"/>
    <mergeCell ref="E137:E138"/>
    <mergeCell ref="E139:E140"/>
    <mergeCell ref="H141:H146"/>
    <mergeCell ref="I141:I146"/>
    <mergeCell ref="J141:J146"/>
    <mergeCell ref="K141:K146"/>
    <mergeCell ref="A141:A146"/>
    <mergeCell ref="B141:B146"/>
    <mergeCell ref="C141:C146"/>
    <mergeCell ref="D141:D146"/>
    <mergeCell ref="E141:E142"/>
    <mergeCell ref="F141:G146"/>
    <mergeCell ref="E143:E144"/>
    <mergeCell ref="E145:E146"/>
    <mergeCell ref="A135:A140"/>
    <mergeCell ref="B135:B140"/>
    <mergeCell ref="C135:C140"/>
    <mergeCell ref="D135:D140"/>
    <mergeCell ref="E135:E136"/>
    <mergeCell ref="F135:G140"/>
    <mergeCell ref="H135:H140"/>
    <mergeCell ref="I135:I140"/>
    <mergeCell ref="J135:J140"/>
    <mergeCell ref="K123:K128"/>
    <mergeCell ref="E125:E126"/>
    <mergeCell ref="E127:E128"/>
    <mergeCell ref="H129:H134"/>
    <mergeCell ref="I129:I134"/>
    <mergeCell ref="J129:J134"/>
    <mergeCell ref="K129:K134"/>
    <mergeCell ref="A129:A134"/>
    <mergeCell ref="B129:B134"/>
    <mergeCell ref="C129:C134"/>
    <mergeCell ref="D129:D134"/>
    <mergeCell ref="E129:E130"/>
    <mergeCell ref="F129:G134"/>
    <mergeCell ref="E131:E132"/>
    <mergeCell ref="E133:E134"/>
    <mergeCell ref="A123:A128"/>
    <mergeCell ref="B123:B128"/>
    <mergeCell ref="C123:C128"/>
    <mergeCell ref="D123:D128"/>
    <mergeCell ref="E123:E124"/>
    <mergeCell ref="F123:G128"/>
    <mergeCell ref="H123:H128"/>
    <mergeCell ref="I123:I128"/>
    <mergeCell ref="J123:J128"/>
    <mergeCell ref="K111:K116"/>
    <mergeCell ref="E113:E114"/>
    <mergeCell ref="E115:E116"/>
    <mergeCell ref="H117:H122"/>
    <mergeCell ref="I117:I122"/>
    <mergeCell ref="J117:J122"/>
    <mergeCell ref="K117:K122"/>
    <mergeCell ref="A117:A122"/>
    <mergeCell ref="B117:B122"/>
    <mergeCell ref="C117:C122"/>
    <mergeCell ref="D117:D122"/>
    <mergeCell ref="E117:E118"/>
    <mergeCell ref="F117:G122"/>
    <mergeCell ref="E119:E120"/>
    <mergeCell ref="E121:E122"/>
    <mergeCell ref="A111:A116"/>
    <mergeCell ref="B111:B116"/>
    <mergeCell ref="C111:C116"/>
    <mergeCell ref="D111:D116"/>
    <mergeCell ref="E111:E112"/>
    <mergeCell ref="F111:G116"/>
    <mergeCell ref="H111:H116"/>
    <mergeCell ref="I111:I116"/>
    <mergeCell ref="J111:J116"/>
    <mergeCell ref="I100:I104"/>
    <mergeCell ref="J100:J104"/>
    <mergeCell ref="K100:K104"/>
    <mergeCell ref="E101:E102"/>
    <mergeCell ref="E103:E104"/>
    <mergeCell ref="K105:K110"/>
    <mergeCell ref="E107:E108"/>
    <mergeCell ref="E109:E110"/>
    <mergeCell ref="A100:A104"/>
    <mergeCell ref="B100:B104"/>
    <mergeCell ref="C100:C104"/>
    <mergeCell ref="D100:D104"/>
    <mergeCell ref="F100:G104"/>
    <mergeCell ref="H105:H110"/>
    <mergeCell ref="I105:I110"/>
    <mergeCell ref="J105:J110"/>
    <mergeCell ref="A105:A110"/>
    <mergeCell ref="B105:B110"/>
    <mergeCell ref="C105:C110"/>
    <mergeCell ref="D105:D110"/>
    <mergeCell ref="E105:E106"/>
    <mergeCell ref="F105:G110"/>
    <mergeCell ref="H94:H99"/>
    <mergeCell ref="F94:G99"/>
    <mergeCell ref="H100:H104"/>
    <mergeCell ref="E96:E97"/>
    <mergeCell ref="E98:E99"/>
    <mergeCell ref="A94:A99"/>
    <mergeCell ref="B94:B99"/>
    <mergeCell ref="C94:C99"/>
    <mergeCell ref="D94:D99"/>
    <mergeCell ref="E94:E95"/>
    <mergeCell ref="F89:G93"/>
    <mergeCell ref="E91:E92"/>
    <mergeCell ref="A89:A93"/>
    <mergeCell ref="B89:B93"/>
    <mergeCell ref="C89:C93"/>
    <mergeCell ref="I94:I99"/>
    <mergeCell ref="J94:J99"/>
    <mergeCell ref="K94:K99"/>
    <mergeCell ref="K83:K88"/>
    <mergeCell ref="H83:H88"/>
    <mergeCell ref="I83:I88"/>
    <mergeCell ref="J83:J88"/>
    <mergeCell ref="K89:K93"/>
    <mergeCell ref="D89:D93"/>
    <mergeCell ref="E89:E90"/>
    <mergeCell ref="J89:J93"/>
    <mergeCell ref="H89:H93"/>
    <mergeCell ref="I89:I93"/>
    <mergeCell ref="A83:A88"/>
    <mergeCell ref="B83:B88"/>
    <mergeCell ref="C83:C88"/>
    <mergeCell ref="D83:D88"/>
    <mergeCell ref="E83:E84"/>
    <mergeCell ref="F83:G88"/>
    <mergeCell ref="E85:E86"/>
    <mergeCell ref="E87:E88"/>
    <mergeCell ref="H77:H82"/>
    <mergeCell ref="I77:I82"/>
    <mergeCell ref="J77:J82"/>
    <mergeCell ref="K77:K82"/>
    <mergeCell ref="E79:E80"/>
    <mergeCell ref="E81:E82"/>
    <mergeCell ref="A77:A82"/>
    <mergeCell ref="B77:B82"/>
    <mergeCell ref="C77:C82"/>
    <mergeCell ref="D77:D82"/>
    <mergeCell ref="E77:E78"/>
    <mergeCell ref="F77:G82"/>
    <mergeCell ref="H71:H76"/>
    <mergeCell ref="I71:I76"/>
    <mergeCell ref="J71:J76"/>
    <mergeCell ref="K71:K76"/>
    <mergeCell ref="E73:E74"/>
    <mergeCell ref="E75:E76"/>
    <mergeCell ref="A71:A76"/>
    <mergeCell ref="B71:B76"/>
    <mergeCell ref="C71:C76"/>
    <mergeCell ref="D71:D76"/>
    <mergeCell ref="E71:E72"/>
    <mergeCell ref="F71:G76"/>
    <mergeCell ref="H65:H70"/>
    <mergeCell ref="I65:I70"/>
    <mergeCell ref="J65:J70"/>
    <mergeCell ref="K65:K70"/>
    <mergeCell ref="E67:E68"/>
    <mergeCell ref="E69:E70"/>
    <mergeCell ref="A65:A70"/>
    <mergeCell ref="B65:B70"/>
    <mergeCell ref="C65:C70"/>
    <mergeCell ref="D65:D70"/>
    <mergeCell ref="E65:E66"/>
    <mergeCell ref="F65:G70"/>
    <mergeCell ref="H59:H64"/>
    <mergeCell ref="I59:I64"/>
    <mergeCell ref="J59:J64"/>
    <mergeCell ref="K59:K64"/>
    <mergeCell ref="E61:E62"/>
    <mergeCell ref="E63:E64"/>
    <mergeCell ref="A59:A64"/>
    <mergeCell ref="B59:B64"/>
    <mergeCell ref="C59:C64"/>
    <mergeCell ref="D59:D64"/>
    <mergeCell ref="E59:E60"/>
    <mergeCell ref="F59:G64"/>
    <mergeCell ref="H53:H58"/>
    <mergeCell ref="I53:I58"/>
    <mergeCell ref="J53:J58"/>
    <mergeCell ref="K53:K58"/>
    <mergeCell ref="E55:E56"/>
    <mergeCell ref="E57:E58"/>
    <mergeCell ref="A53:A58"/>
    <mergeCell ref="B53:B58"/>
    <mergeCell ref="C53:C58"/>
    <mergeCell ref="D53:D58"/>
    <mergeCell ref="E53:E54"/>
    <mergeCell ref="F53:G58"/>
    <mergeCell ref="H47:H52"/>
    <mergeCell ref="I47:I52"/>
    <mergeCell ref="J47:J52"/>
    <mergeCell ref="K47:K52"/>
    <mergeCell ref="E49:E50"/>
    <mergeCell ref="E51:E52"/>
    <mergeCell ref="A47:A52"/>
    <mergeCell ref="B47:B52"/>
    <mergeCell ref="C47:C52"/>
    <mergeCell ref="D47:D52"/>
    <mergeCell ref="E47:E48"/>
    <mergeCell ref="F47:G52"/>
    <mergeCell ref="H41:H46"/>
    <mergeCell ref="I41:I46"/>
    <mergeCell ref="J41:J46"/>
    <mergeCell ref="K41:K46"/>
    <mergeCell ref="E43:E44"/>
    <mergeCell ref="E45:E46"/>
    <mergeCell ref="A41:A46"/>
    <mergeCell ref="B41:B46"/>
    <mergeCell ref="C41:C46"/>
    <mergeCell ref="D41:D46"/>
    <mergeCell ref="E41:E42"/>
    <mergeCell ref="F41:G46"/>
    <mergeCell ref="I35:I40"/>
    <mergeCell ref="J35:J40"/>
    <mergeCell ref="K35:K40"/>
    <mergeCell ref="E37:E38"/>
    <mergeCell ref="E39:E40"/>
    <mergeCell ref="A35:A40"/>
    <mergeCell ref="B35:B40"/>
    <mergeCell ref="C35:C40"/>
    <mergeCell ref="D35:D40"/>
    <mergeCell ref="E35:E36"/>
    <mergeCell ref="F35:G40"/>
    <mergeCell ref="H35:H40"/>
    <mergeCell ref="H29:H34"/>
    <mergeCell ref="I29:I34"/>
    <mergeCell ref="J29:J34"/>
    <mergeCell ref="K29:K34"/>
    <mergeCell ref="E31:E32"/>
    <mergeCell ref="A23:A28"/>
    <mergeCell ref="B23:B28"/>
    <mergeCell ref="C23:C28"/>
    <mergeCell ref="D23:D28"/>
    <mergeCell ref="E23:E24"/>
    <mergeCell ref="F23:G28"/>
    <mergeCell ref="H23:H28"/>
    <mergeCell ref="I23:I28"/>
    <mergeCell ref="J23:J28"/>
    <mergeCell ref="K23:K28"/>
    <mergeCell ref="E25:E26"/>
    <mergeCell ref="E27:E28"/>
    <mergeCell ref="A29:A34"/>
    <mergeCell ref="B29:B34"/>
    <mergeCell ref="C29:C34"/>
    <mergeCell ref="D29:D34"/>
    <mergeCell ref="E29:E30"/>
    <mergeCell ref="F29:G34"/>
    <mergeCell ref="E33:E34"/>
    <mergeCell ref="K11:K16"/>
    <mergeCell ref="E13:E14"/>
    <mergeCell ref="E15:E16"/>
    <mergeCell ref="A17:A22"/>
    <mergeCell ref="B17:B22"/>
    <mergeCell ref="C17:C22"/>
    <mergeCell ref="D17:D22"/>
    <mergeCell ref="E17:E18"/>
    <mergeCell ref="F17:G22"/>
    <mergeCell ref="H17:H22"/>
    <mergeCell ref="I17:I22"/>
    <mergeCell ref="J17:J22"/>
    <mergeCell ref="K17:K22"/>
    <mergeCell ref="E19:E20"/>
    <mergeCell ref="E21:E22"/>
    <mergeCell ref="A11:A16"/>
    <mergeCell ref="B11:B16"/>
    <mergeCell ref="C11:C16"/>
    <mergeCell ref="D11:D16"/>
    <mergeCell ref="E11:E12"/>
    <mergeCell ref="F11:G16"/>
    <mergeCell ref="H11:H16"/>
    <mergeCell ref="I11:I16"/>
    <mergeCell ref="J11:J16"/>
    <mergeCell ref="A3:K3"/>
    <mergeCell ref="F4:G4"/>
    <mergeCell ref="D5:D10"/>
    <mergeCell ref="H5:H10"/>
    <mergeCell ref="I5:I10"/>
    <mergeCell ref="J5:J10"/>
    <mergeCell ref="A5:A10"/>
    <mergeCell ref="B5:B10"/>
    <mergeCell ref="C5:C10"/>
    <mergeCell ref="E5:E6"/>
    <mergeCell ref="E7:E8"/>
    <mergeCell ref="E9:E10"/>
    <mergeCell ref="K5:K10"/>
    <mergeCell ref="F5:G10"/>
  </mergeCells>
  <dataValidations count="4">
    <dataValidation type="list" allowBlank="1" showInputMessage="1" showErrorMessage="1" sqref="B17:B152" xr:uid="{00000000-0002-0000-0C00-000000000000}">
      <formula1>$P$5:$P$7</formula1>
    </dataValidation>
    <dataValidation type="list" allowBlank="1" showInputMessage="1" showErrorMessage="1" sqref="E17:E18 E23:E24 E29:E30 E35:E36 E41:E42 E47:E48 E53:E54 E59:E60 E65:E66 E71:E72 E77:E78 E83:E84 E89:E90 E94:E95 E100 E105:E106 E111:E112 E117:E118 E123:E124 E129:E130 E135:E136 E141:E142 E147:E148" xr:uid="{00000000-0002-0000-0C00-000001000000}">
      <formula1>$Q$5:$Q$7</formula1>
    </dataValidation>
    <dataValidation type="list" allowBlank="1" showInputMessage="1" showErrorMessage="1" sqref="E19:E20 E25:E26 E31:E32 E37:E38 E43:E44 E49:E50 E55:E56 E61:E62 E67:E68 E73:E74 E79:E80 E85:E86 E91:E92 E96:E97 E101:E102 E107:E108 E113:E114 E119:E120 E125:E126 E131:E132 E137:E138 E143:E144 E149:E150" xr:uid="{00000000-0002-0000-0C00-000002000000}">
      <formula1>$R$5:$R$7</formula1>
    </dataValidation>
    <dataValidation type="list" allowBlank="1" showInputMessage="1" showErrorMessage="1" sqref="E21:E22 E27:E28 E33:E34 E39:E40 E45:E46 E51:E52 E57:E58 E63:E64 E69:E70 E75:E76 E81:E82 E87:E88 E93 E98:E99 E103:E104 E109:E110 E115:E116 E121:E122 E127:E128 E133:E134 E139:E140 E145:E146 E151:E152" xr:uid="{00000000-0002-0000-0C00-000003000000}">
      <formula1>$S$5:$S$7</formula1>
    </dataValidation>
  </dataValidations>
  <hyperlinks>
    <hyperlink ref="A3:K3" location="WORKSHEET_5J__Infrastructure_Impact_and_Nexus_Information" display="Infrastructure Impact &amp; Nexus" xr:uid="{00000000-0004-0000-0C00-000000000000}"/>
  </hyperlinks>
  <pageMargins left="0.25" right="0.25" top="0.75" bottom="0.75" header="0.3" footer="0.3"/>
  <pageSetup paperSize="17" scale="84" fitToHeight="0" orientation="landscape" r:id="rId1"/>
  <rowBreaks count="3" manualBreakCount="3">
    <brk id="46" max="16383" man="1"/>
    <brk id="88" max="10" man="1"/>
    <brk id="128"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B52"/>
  <sheetViews>
    <sheetView zoomScaleNormal="100" workbookViewId="0">
      <selection activeCell="F22" sqref="F22"/>
    </sheetView>
  </sheetViews>
  <sheetFormatPr defaultColWidth="9.109375" defaultRowHeight="14.4" x14ac:dyDescent="0.3"/>
  <cols>
    <col min="1" max="1" width="21.44140625" style="642" customWidth="1"/>
    <col min="2" max="2" width="13.33203125" style="643" customWidth="1"/>
    <col min="3" max="3" width="25.109375" style="642" customWidth="1"/>
    <col min="4" max="4" width="16.88671875" style="642" customWidth="1"/>
    <col min="5" max="5" width="36.44140625" style="642" customWidth="1"/>
    <col min="6" max="6" width="24.109375" style="643" customWidth="1"/>
    <col min="7" max="7" width="32" style="643" customWidth="1"/>
    <col min="8" max="8" width="27.44140625" style="643" customWidth="1"/>
    <col min="9" max="9" width="51.33203125" style="644" customWidth="1"/>
    <col min="10" max="10" width="13.33203125" style="634" customWidth="1"/>
    <col min="11" max="11" width="11.44140625" style="635" customWidth="1"/>
    <col min="12" max="12" width="11.33203125" style="635" customWidth="1"/>
    <col min="13" max="13" width="13.5546875" style="636" customWidth="1"/>
    <col min="14" max="14" width="26" style="636" customWidth="1"/>
    <col min="15" max="15" width="13.44140625" style="635" customWidth="1"/>
    <col min="16" max="16" width="13.5546875" style="635" customWidth="1"/>
    <col min="17" max="184" width="9.109375" style="637"/>
    <col min="185" max="16384" width="9.109375" style="638"/>
  </cols>
  <sheetData>
    <row r="1" spans="1:184" s="369" customFormat="1" x14ac:dyDescent="0.3">
      <c r="A1" s="367" t="str">
        <f>'1-Years and Tax Rates'!B1</f>
        <v>(Municipality)</v>
      </c>
      <c r="B1" s="368"/>
    </row>
    <row r="2" spans="1:184" s="369" customFormat="1" ht="15" thickBot="1" x14ac:dyDescent="0.35">
      <c r="A2" s="370">
        <f>'1-Years and Tax Rates'!B2</f>
        <v>42917</v>
      </c>
    </row>
    <row r="3" spans="1:184" s="633" customFormat="1" ht="46.95" customHeight="1" thickTop="1" thickBot="1" x14ac:dyDescent="0.35">
      <c r="A3" s="625" t="s">
        <v>134</v>
      </c>
      <c r="B3" s="626" t="s">
        <v>303</v>
      </c>
      <c r="C3" s="627" t="s">
        <v>15</v>
      </c>
      <c r="D3" s="627" t="s">
        <v>16</v>
      </c>
      <c r="E3" s="627" t="s">
        <v>17</v>
      </c>
      <c r="F3" s="627" t="s">
        <v>20</v>
      </c>
      <c r="G3" s="627" t="s">
        <v>21</v>
      </c>
      <c r="H3" s="627" t="s">
        <v>116</v>
      </c>
      <c r="I3" s="628" t="s">
        <v>117</v>
      </c>
      <c r="J3" s="629"/>
      <c r="K3" s="630"/>
      <c r="L3" s="630"/>
      <c r="M3" s="631"/>
      <c r="N3" s="631"/>
      <c r="O3" s="630"/>
      <c r="P3" s="630"/>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2"/>
      <c r="DT3" s="632"/>
      <c r="DU3" s="632"/>
      <c r="DV3" s="632"/>
      <c r="DW3" s="632"/>
      <c r="DX3" s="632"/>
      <c r="DY3" s="632"/>
      <c r="DZ3" s="632"/>
      <c r="EA3" s="632"/>
      <c r="EB3" s="632"/>
      <c r="EC3" s="632"/>
      <c r="ED3" s="632"/>
      <c r="EE3" s="632"/>
      <c r="EF3" s="632"/>
      <c r="EG3" s="632"/>
      <c r="EH3" s="632"/>
      <c r="EI3" s="632"/>
      <c r="EJ3" s="632"/>
      <c r="EK3" s="632"/>
      <c r="EL3" s="632"/>
      <c r="EM3" s="632"/>
      <c r="EN3" s="632"/>
      <c r="EO3" s="632"/>
      <c r="EP3" s="632"/>
      <c r="EQ3" s="632"/>
      <c r="ER3" s="632"/>
      <c r="ES3" s="632"/>
      <c r="ET3" s="632"/>
      <c r="EU3" s="632"/>
      <c r="EV3" s="632"/>
      <c r="EW3" s="632"/>
      <c r="EX3" s="632"/>
      <c r="EY3" s="632"/>
      <c r="EZ3" s="632"/>
      <c r="FA3" s="632"/>
      <c r="FB3" s="632"/>
      <c r="FC3" s="632"/>
      <c r="FD3" s="632"/>
      <c r="FE3" s="632"/>
      <c r="FF3" s="632"/>
      <c r="FG3" s="632"/>
      <c r="FH3" s="632"/>
      <c r="FI3" s="632"/>
      <c r="FJ3" s="632"/>
      <c r="FK3" s="632"/>
      <c r="FL3" s="632"/>
      <c r="FM3" s="632"/>
      <c r="FN3" s="632"/>
      <c r="FO3" s="632"/>
      <c r="FP3" s="632"/>
      <c r="FQ3" s="632"/>
      <c r="FR3" s="632"/>
      <c r="FS3" s="632"/>
      <c r="FT3" s="632"/>
      <c r="FU3" s="632"/>
      <c r="FV3" s="632"/>
      <c r="FW3" s="632"/>
      <c r="FX3" s="632"/>
      <c r="FY3" s="632"/>
      <c r="FZ3" s="632"/>
      <c r="GA3" s="632"/>
      <c r="GB3" s="632"/>
    </row>
    <row r="4" spans="1:184" s="1242" customFormat="1" ht="55.8" thickBot="1" x14ac:dyDescent="0.35">
      <c r="A4" s="1233" t="s">
        <v>124</v>
      </c>
      <c r="B4" s="1250" t="s">
        <v>118</v>
      </c>
      <c r="C4" s="1251" t="s">
        <v>125</v>
      </c>
      <c r="D4" s="1251" t="s">
        <v>119</v>
      </c>
      <c r="E4" s="1251" t="s">
        <v>120</v>
      </c>
      <c r="F4" s="1250" t="s">
        <v>121</v>
      </c>
      <c r="G4" s="1250" t="s">
        <v>122</v>
      </c>
      <c r="H4" s="1250" t="s">
        <v>123</v>
      </c>
      <c r="I4" s="1252" t="s">
        <v>225</v>
      </c>
      <c r="J4" s="1253"/>
      <c r="K4" s="1254"/>
      <c r="L4" s="1254"/>
      <c r="M4" s="1255"/>
      <c r="N4" s="1255"/>
      <c r="O4" s="1254"/>
      <c r="P4" s="1254"/>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1240"/>
      <c r="DG4" s="1240"/>
      <c r="DH4" s="1240"/>
      <c r="DI4" s="1240"/>
      <c r="DJ4" s="1240"/>
      <c r="DK4" s="1240"/>
      <c r="DL4" s="1240"/>
      <c r="DM4" s="1240"/>
      <c r="DN4" s="1240"/>
      <c r="DO4" s="1240"/>
      <c r="DP4" s="1240"/>
      <c r="DQ4" s="1240"/>
      <c r="DR4" s="1240"/>
      <c r="DS4" s="1240"/>
      <c r="DT4" s="1240"/>
      <c r="DU4" s="1240"/>
      <c r="DV4" s="1240"/>
      <c r="DW4" s="1240"/>
      <c r="DX4" s="1240"/>
      <c r="DY4" s="1240"/>
      <c r="DZ4" s="1240"/>
      <c r="EA4" s="1240"/>
      <c r="EB4" s="1240"/>
      <c r="EC4" s="1240"/>
      <c r="ED4" s="1240"/>
      <c r="EE4" s="1240"/>
      <c r="EF4" s="1240"/>
      <c r="EG4" s="1240"/>
      <c r="EH4" s="1240"/>
      <c r="EI4" s="1240"/>
      <c r="EJ4" s="1240"/>
      <c r="EK4" s="1240"/>
      <c r="EL4" s="1240"/>
      <c r="EM4" s="1240"/>
      <c r="EN4" s="1240"/>
      <c r="EO4" s="1240"/>
      <c r="EP4" s="1240"/>
      <c r="EQ4" s="1240"/>
      <c r="ER4" s="1240"/>
      <c r="ES4" s="1240"/>
      <c r="ET4" s="1240"/>
      <c r="EU4" s="1240"/>
      <c r="EV4" s="1240"/>
      <c r="EW4" s="1240"/>
      <c r="EX4" s="1240"/>
      <c r="EY4" s="1240"/>
      <c r="EZ4" s="1240"/>
      <c r="FA4" s="1240"/>
      <c r="FB4" s="1240"/>
      <c r="FC4" s="1240"/>
      <c r="FD4" s="1240"/>
      <c r="FE4" s="1240"/>
      <c r="FF4" s="1240"/>
      <c r="FG4" s="1240"/>
      <c r="FH4" s="1240"/>
      <c r="FI4" s="1240"/>
      <c r="FJ4" s="1240"/>
      <c r="FK4" s="1240"/>
      <c r="FL4" s="1240"/>
      <c r="FM4" s="1240"/>
      <c r="FN4" s="1240"/>
      <c r="FO4" s="1240"/>
      <c r="FP4" s="1240"/>
      <c r="FQ4" s="1240"/>
      <c r="FR4" s="1240"/>
      <c r="FS4" s="1240"/>
      <c r="FT4" s="1240"/>
      <c r="FU4" s="1240"/>
      <c r="FV4" s="1240"/>
      <c r="FW4" s="1240"/>
      <c r="FX4" s="1240"/>
      <c r="FY4" s="1240"/>
      <c r="FZ4" s="1240"/>
      <c r="GA4" s="1240"/>
      <c r="GB4" s="1240"/>
    </row>
    <row r="5" spans="1:184" s="1242" customFormat="1" ht="42" thickBot="1" x14ac:dyDescent="0.35">
      <c r="A5" s="1243" t="s">
        <v>126</v>
      </c>
      <c r="B5" s="1256" t="s">
        <v>127</v>
      </c>
      <c r="C5" s="1257" t="s">
        <v>128</v>
      </c>
      <c r="D5" s="1257" t="s">
        <v>129</v>
      </c>
      <c r="E5" s="1257" t="s">
        <v>130</v>
      </c>
      <c r="F5" s="1256" t="s">
        <v>131</v>
      </c>
      <c r="G5" s="1256" t="s">
        <v>132</v>
      </c>
      <c r="H5" s="1256" t="s">
        <v>133</v>
      </c>
      <c r="I5" s="1258" t="s">
        <v>226</v>
      </c>
      <c r="J5" s="1253"/>
      <c r="K5" s="1254"/>
      <c r="L5" s="1254"/>
      <c r="M5" s="1255"/>
      <c r="N5" s="1259" t="s">
        <v>538</v>
      </c>
      <c r="O5" s="1254"/>
      <c r="P5" s="1254"/>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1240"/>
      <c r="DG5" s="1240"/>
      <c r="DH5" s="1240"/>
      <c r="DI5" s="1240"/>
      <c r="DJ5" s="1240"/>
      <c r="DK5" s="1240"/>
      <c r="DL5" s="1240"/>
      <c r="DM5" s="1240"/>
      <c r="DN5" s="1240"/>
      <c r="DO5" s="1240"/>
      <c r="DP5" s="1240"/>
      <c r="DQ5" s="1240"/>
      <c r="DR5" s="1240"/>
      <c r="DS5" s="1240"/>
      <c r="DT5" s="1240"/>
      <c r="DU5" s="1240"/>
      <c r="DV5" s="1240"/>
      <c r="DW5" s="1240"/>
      <c r="DX5" s="1240"/>
      <c r="DY5" s="1240"/>
      <c r="DZ5" s="1240"/>
      <c r="EA5" s="1240"/>
      <c r="EB5" s="1240"/>
      <c r="EC5" s="1240"/>
      <c r="ED5" s="1240"/>
      <c r="EE5" s="1240"/>
      <c r="EF5" s="1240"/>
      <c r="EG5" s="1240"/>
      <c r="EH5" s="1240"/>
      <c r="EI5" s="1240"/>
      <c r="EJ5" s="1240"/>
      <c r="EK5" s="1240"/>
      <c r="EL5" s="1240"/>
      <c r="EM5" s="1240"/>
      <c r="EN5" s="1240"/>
      <c r="EO5" s="1240"/>
      <c r="EP5" s="1240"/>
      <c r="EQ5" s="1240"/>
      <c r="ER5" s="1240"/>
      <c r="ES5" s="1240"/>
      <c r="ET5" s="1240"/>
      <c r="EU5" s="1240"/>
      <c r="EV5" s="1240"/>
      <c r="EW5" s="1240"/>
      <c r="EX5" s="1240"/>
      <c r="EY5" s="1240"/>
      <c r="EZ5" s="1240"/>
      <c r="FA5" s="1240"/>
      <c r="FB5" s="1240"/>
      <c r="FC5" s="1240"/>
      <c r="FD5" s="1240"/>
      <c r="FE5" s="1240"/>
      <c r="FF5" s="1240"/>
      <c r="FG5" s="1240"/>
      <c r="FH5" s="1240"/>
      <c r="FI5" s="1240"/>
      <c r="FJ5" s="1240"/>
      <c r="FK5" s="1240"/>
      <c r="FL5" s="1240"/>
      <c r="FM5" s="1240"/>
      <c r="FN5" s="1240"/>
      <c r="FO5" s="1240"/>
      <c r="FP5" s="1240"/>
      <c r="FQ5" s="1240"/>
      <c r="FR5" s="1240"/>
      <c r="FS5" s="1240"/>
      <c r="FT5" s="1240"/>
      <c r="FU5" s="1240"/>
      <c r="FV5" s="1240"/>
      <c r="FW5" s="1240"/>
      <c r="FX5" s="1240"/>
      <c r="FY5" s="1240"/>
      <c r="FZ5" s="1240"/>
      <c r="GA5" s="1240"/>
      <c r="GB5" s="1240"/>
    </row>
    <row r="6" spans="1:184" x14ac:dyDescent="0.3">
      <c r="A6" s="298"/>
      <c r="B6" s="299"/>
      <c r="C6" s="300"/>
      <c r="D6" s="300"/>
      <c r="E6" s="300"/>
      <c r="F6" s="299"/>
      <c r="G6" s="299"/>
      <c r="H6" s="299"/>
      <c r="I6" s="301"/>
      <c r="N6" s="518" t="s">
        <v>121</v>
      </c>
    </row>
    <row r="7" spans="1:184" x14ac:dyDescent="0.3">
      <c r="A7" s="296"/>
      <c r="B7" s="75"/>
      <c r="C7" s="74"/>
      <c r="D7" s="74"/>
      <c r="E7" s="74"/>
      <c r="F7" s="75"/>
      <c r="G7" s="75"/>
      <c r="H7" s="75"/>
      <c r="I7" s="297"/>
      <c r="N7" s="518" t="s">
        <v>539</v>
      </c>
    </row>
    <row r="8" spans="1:184" x14ac:dyDescent="0.3">
      <c r="A8" s="296"/>
      <c r="B8" s="75"/>
      <c r="C8" s="74"/>
      <c r="D8" s="74"/>
      <c r="E8" s="74"/>
      <c r="F8" s="75"/>
      <c r="G8" s="75"/>
      <c r="H8" s="75"/>
      <c r="I8" s="297"/>
      <c r="N8" s="518" t="s">
        <v>540</v>
      </c>
    </row>
    <row r="9" spans="1:184" x14ac:dyDescent="0.3">
      <c r="A9" s="296"/>
      <c r="B9" s="75"/>
      <c r="C9" s="74"/>
      <c r="D9" s="74"/>
      <c r="E9" s="74"/>
      <c r="F9" s="75"/>
      <c r="G9" s="75"/>
      <c r="H9" s="75"/>
      <c r="I9" s="297"/>
      <c r="N9" s="518" t="s">
        <v>541</v>
      </c>
    </row>
    <row r="10" spans="1:184" x14ac:dyDescent="0.3">
      <c r="A10" s="296"/>
      <c r="B10" s="75"/>
      <c r="C10" s="74"/>
      <c r="D10" s="74"/>
      <c r="E10" s="74"/>
      <c r="F10" s="75"/>
      <c r="G10" s="75"/>
      <c r="H10" s="75"/>
      <c r="I10" s="297"/>
      <c r="N10" s="518" t="s">
        <v>542</v>
      </c>
    </row>
    <row r="11" spans="1:184" x14ac:dyDescent="0.3">
      <c r="A11" s="296"/>
      <c r="B11" s="75"/>
      <c r="C11" s="74"/>
      <c r="D11" s="74"/>
      <c r="E11" s="74"/>
      <c r="F11" s="75"/>
      <c r="G11" s="75"/>
      <c r="H11" s="75"/>
      <c r="I11" s="297"/>
      <c r="N11" s="518" t="s">
        <v>543</v>
      </c>
    </row>
    <row r="12" spans="1:184" x14ac:dyDescent="0.3">
      <c r="A12" s="296"/>
      <c r="B12" s="75"/>
      <c r="C12" s="74"/>
      <c r="D12" s="74"/>
      <c r="E12" s="74"/>
      <c r="F12" s="75"/>
      <c r="G12" s="75"/>
      <c r="H12" s="75"/>
      <c r="I12" s="297"/>
      <c r="N12" s="518" t="s">
        <v>545</v>
      </c>
    </row>
    <row r="13" spans="1:184" x14ac:dyDescent="0.3">
      <c r="A13" s="296"/>
      <c r="B13" s="75"/>
      <c r="C13" s="74"/>
      <c r="D13" s="74"/>
      <c r="E13" s="74"/>
      <c r="F13" s="75"/>
      <c r="G13" s="75"/>
      <c r="H13" s="75"/>
      <c r="I13" s="297"/>
      <c r="N13" s="518" t="s">
        <v>544</v>
      </c>
    </row>
    <row r="14" spans="1:184" ht="15" thickBot="1" x14ac:dyDescent="0.35">
      <c r="A14" s="296"/>
      <c r="B14" s="75"/>
      <c r="C14" s="74"/>
      <c r="D14" s="74"/>
      <c r="E14" s="74"/>
      <c r="F14" s="75"/>
      <c r="G14" s="75"/>
      <c r="H14" s="75"/>
      <c r="I14" s="297"/>
      <c r="N14" s="528" t="s">
        <v>546</v>
      </c>
    </row>
    <row r="15" spans="1:184" x14ac:dyDescent="0.3">
      <c r="A15" s="296"/>
      <c r="B15" s="75"/>
      <c r="C15" s="74"/>
      <c r="D15" s="74"/>
      <c r="E15" s="74"/>
      <c r="F15" s="75"/>
      <c r="G15" s="75"/>
      <c r="H15" s="75"/>
      <c r="I15" s="297"/>
    </row>
    <row r="16" spans="1:184" x14ac:dyDescent="0.3">
      <c r="A16" s="296"/>
      <c r="B16" s="75"/>
      <c r="C16" s="74"/>
      <c r="D16" s="74"/>
      <c r="E16" s="74"/>
      <c r="F16" s="75"/>
      <c r="G16" s="75"/>
      <c r="H16" s="75"/>
      <c r="I16" s="297"/>
    </row>
    <row r="17" spans="1:9" x14ac:dyDescent="0.3">
      <c r="A17" s="296"/>
      <c r="B17" s="75"/>
      <c r="C17" s="74"/>
      <c r="D17" s="74"/>
      <c r="E17" s="74"/>
      <c r="F17" s="75"/>
      <c r="G17" s="75"/>
      <c r="H17" s="75"/>
      <c r="I17" s="297"/>
    </row>
    <row r="18" spans="1:9" x14ac:dyDescent="0.3">
      <c r="A18" s="296"/>
      <c r="B18" s="75"/>
      <c r="C18" s="74"/>
      <c r="D18" s="74"/>
      <c r="E18" s="74"/>
      <c r="F18" s="75"/>
      <c r="G18" s="75"/>
      <c r="H18" s="75"/>
      <c r="I18" s="297"/>
    </row>
    <row r="19" spans="1:9" x14ac:dyDescent="0.3">
      <c r="A19" s="296"/>
      <c r="B19" s="75"/>
      <c r="C19" s="74"/>
      <c r="D19" s="74"/>
      <c r="E19" s="74"/>
      <c r="F19" s="75"/>
      <c r="G19" s="75"/>
      <c r="H19" s="75"/>
      <c r="I19" s="297"/>
    </row>
    <row r="20" spans="1:9" x14ac:dyDescent="0.3">
      <c r="A20" s="296"/>
      <c r="B20" s="75"/>
      <c r="C20" s="74"/>
      <c r="D20" s="74"/>
      <c r="E20" s="74"/>
      <c r="F20" s="75"/>
      <c r="G20" s="75"/>
      <c r="H20" s="75"/>
      <c r="I20" s="297"/>
    </row>
    <row r="21" spans="1:9" x14ac:dyDescent="0.3">
      <c r="A21" s="296"/>
      <c r="B21" s="75"/>
      <c r="C21" s="74"/>
      <c r="D21" s="74"/>
      <c r="E21" s="74"/>
      <c r="F21" s="75"/>
      <c r="G21" s="75"/>
      <c r="H21" s="75"/>
      <c r="I21" s="297"/>
    </row>
    <row r="22" spans="1:9" x14ac:dyDescent="0.3">
      <c r="A22" s="296"/>
      <c r="B22" s="75"/>
      <c r="C22" s="74"/>
      <c r="D22" s="74"/>
      <c r="E22" s="74"/>
      <c r="F22" s="75"/>
      <c r="G22" s="75"/>
      <c r="H22" s="75"/>
      <c r="I22" s="297"/>
    </row>
    <row r="23" spans="1:9" x14ac:dyDescent="0.3">
      <c r="A23" s="296"/>
      <c r="B23" s="75"/>
      <c r="C23" s="74"/>
      <c r="D23" s="74"/>
      <c r="E23" s="74"/>
      <c r="F23" s="75"/>
      <c r="G23" s="75"/>
      <c r="H23" s="75"/>
      <c r="I23" s="297"/>
    </row>
    <row r="24" spans="1:9" x14ac:dyDescent="0.3">
      <c r="A24" s="296"/>
      <c r="B24" s="75"/>
      <c r="C24" s="74"/>
      <c r="D24" s="74"/>
      <c r="E24" s="74"/>
      <c r="F24" s="75"/>
      <c r="G24" s="75"/>
      <c r="H24" s="75"/>
      <c r="I24" s="297"/>
    </row>
    <row r="25" spans="1:9" x14ac:dyDescent="0.3">
      <c r="A25" s="296"/>
      <c r="B25" s="75"/>
      <c r="C25" s="74"/>
      <c r="D25" s="74"/>
      <c r="E25" s="74"/>
      <c r="F25" s="75"/>
      <c r="G25" s="75"/>
      <c r="H25" s="75"/>
      <c r="I25" s="297"/>
    </row>
    <row r="26" spans="1:9" x14ac:dyDescent="0.3">
      <c r="A26" s="296"/>
      <c r="B26" s="75"/>
      <c r="C26" s="74"/>
      <c r="D26" s="74"/>
      <c r="E26" s="74"/>
      <c r="F26" s="75"/>
      <c r="G26" s="75"/>
      <c r="H26" s="75"/>
      <c r="I26" s="297"/>
    </row>
    <row r="27" spans="1:9" x14ac:dyDescent="0.3">
      <c r="A27" s="296"/>
      <c r="B27" s="75"/>
      <c r="C27" s="74"/>
      <c r="D27" s="74"/>
      <c r="E27" s="74"/>
      <c r="F27" s="75"/>
      <c r="G27" s="75"/>
      <c r="H27" s="75"/>
      <c r="I27" s="297"/>
    </row>
    <row r="28" spans="1:9" x14ac:dyDescent="0.3">
      <c r="A28" s="296"/>
      <c r="B28" s="75"/>
      <c r="C28" s="74"/>
      <c r="D28" s="74"/>
      <c r="E28" s="74"/>
      <c r="F28" s="75"/>
      <c r="G28" s="75"/>
      <c r="H28" s="75"/>
      <c r="I28" s="297"/>
    </row>
    <row r="29" spans="1:9" x14ac:dyDescent="0.3">
      <c r="A29" s="296"/>
      <c r="B29" s="75"/>
      <c r="C29" s="74"/>
      <c r="D29" s="74"/>
      <c r="E29" s="74"/>
      <c r="F29" s="75"/>
      <c r="G29" s="75"/>
      <c r="H29" s="75"/>
      <c r="I29" s="297"/>
    </row>
    <row r="30" spans="1:9" x14ac:dyDescent="0.3">
      <c r="A30" s="296"/>
      <c r="B30" s="75"/>
      <c r="C30" s="74"/>
      <c r="D30" s="74"/>
      <c r="E30" s="74"/>
      <c r="F30" s="75"/>
      <c r="G30" s="75"/>
      <c r="H30" s="75"/>
      <c r="I30" s="297"/>
    </row>
    <row r="31" spans="1:9" x14ac:dyDescent="0.3">
      <c r="A31" s="296"/>
      <c r="B31" s="75"/>
      <c r="C31" s="74"/>
      <c r="D31" s="74"/>
      <c r="E31" s="74"/>
      <c r="F31" s="75"/>
      <c r="G31" s="75"/>
      <c r="H31" s="75"/>
      <c r="I31" s="297"/>
    </row>
    <row r="32" spans="1:9" x14ac:dyDescent="0.3">
      <c r="A32" s="296"/>
      <c r="B32" s="75"/>
      <c r="C32" s="74"/>
      <c r="D32" s="74"/>
      <c r="E32" s="74"/>
      <c r="F32" s="75"/>
      <c r="G32" s="75"/>
      <c r="H32" s="75"/>
      <c r="I32" s="297"/>
    </row>
    <row r="33" spans="1:9" x14ac:dyDescent="0.3">
      <c r="A33" s="296"/>
      <c r="B33" s="75"/>
      <c r="C33" s="74"/>
      <c r="D33" s="74"/>
      <c r="E33" s="74"/>
      <c r="F33" s="75"/>
      <c r="G33" s="75"/>
      <c r="H33" s="75"/>
      <c r="I33" s="297"/>
    </row>
    <row r="34" spans="1:9" x14ac:dyDescent="0.3">
      <c r="A34" s="296"/>
      <c r="B34" s="75"/>
      <c r="C34" s="74"/>
      <c r="D34" s="74"/>
      <c r="E34" s="74"/>
      <c r="F34" s="75"/>
      <c r="G34" s="75"/>
      <c r="H34" s="75"/>
      <c r="I34" s="297"/>
    </row>
    <row r="35" spans="1:9" x14ac:dyDescent="0.3">
      <c r="A35" s="296"/>
      <c r="B35" s="75"/>
      <c r="C35" s="74"/>
      <c r="D35" s="74"/>
      <c r="E35" s="74"/>
      <c r="F35" s="75"/>
      <c r="G35" s="75"/>
      <c r="H35" s="75"/>
      <c r="I35" s="297"/>
    </row>
    <row r="36" spans="1:9" x14ac:dyDescent="0.3">
      <c r="A36" s="296"/>
      <c r="B36" s="75"/>
      <c r="C36" s="74"/>
      <c r="D36" s="74"/>
      <c r="E36" s="74"/>
      <c r="F36" s="75"/>
      <c r="G36" s="75"/>
      <c r="H36" s="75"/>
      <c r="I36" s="297"/>
    </row>
    <row r="37" spans="1:9" x14ac:dyDescent="0.3">
      <c r="A37" s="296"/>
      <c r="B37" s="75"/>
      <c r="C37" s="74"/>
      <c r="D37" s="74"/>
      <c r="E37" s="74"/>
      <c r="F37" s="75"/>
      <c r="G37" s="75"/>
      <c r="H37" s="75"/>
      <c r="I37" s="297"/>
    </row>
    <row r="38" spans="1:9" x14ac:dyDescent="0.3">
      <c r="A38" s="296"/>
      <c r="B38" s="75"/>
      <c r="C38" s="74"/>
      <c r="D38" s="74"/>
      <c r="E38" s="74"/>
      <c r="F38" s="75"/>
      <c r="G38" s="75"/>
      <c r="H38" s="75"/>
      <c r="I38" s="297"/>
    </row>
    <row r="39" spans="1:9" x14ac:dyDescent="0.3">
      <c r="A39" s="296"/>
      <c r="B39" s="75"/>
      <c r="C39" s="74"/>
      <c r="D39" s="74"/>
      <c r="E39" s="74"/>
      <c r="F39" s="75"/>
      <c r="G39" s="75"/>
      <c r="H39" s="75"/>
      <c r="I39" s="297"/>
    </row>
    <row r="40" spans="1:9" x14ac:dyDescent="0.3">
      <c r="A40" s="296"/>
      <c r="B40" s="75"/>
      <c r="C40" s="74"/>
      <c r="D40" s="74"/>
      <c r="E40" s="74"/>
      <c r="F40" s="75"/>
      <c r="G40" s="75"/>
      <c r="H40" s="75"/>
      <c r="I40" s="297"/>
    </row>
    <row r="41" spans="1:9" x14ac:dyDescent="0.3">
      <c r="A41" s="296"/>
      <c r="B41" s="75"/>
      <c r="C41" s="74"/>
      <c r="D41" s="74"/>
      <c r="E41" s="74"/>
      <c r="F41" s="75"/>
      <c r="G41" s="75"/>
      <c r="H41" s="75"/>
      <c r="I41" s="297"/>
    </row>
    <row r="42" spans="1:9" x14ac:dyDescent="0.3">
      <c r="A42" s="296"/>
      <c r="B42" s="75"/>
      <c r="C42" s="74"/>
      <c r="D42" s="74"/>
      <c r="E42" s="74"/>
      <c r="F42" s="75"/>
      <c r="G42" s="75"/>
      <c r="H42" s="75"/>
      <c r="I42" s="297"/>
    </row>
    <row r="43" spans="1:9" x14ac:dyDescent="0.3">
      <c r="A43" s="296"/>
      <c r="B43" s="75"/>
      <c r="C43" s="74"/>
      <c r="D43" s="74"/>
      <c r="E43" s="74"/>
      <c r="F43" s="75"/>
      <c r="G43" s="75"/>
      <c r="H43" s="75"/>
      <c r="I43" s="297"/>
    </row>
    <row r="44" spans="1:9" x14ac:dyDescent="0.3">
      <c r="A44" s="296"/>
      <c r="B44" s="75"/>
      <c r="C44" s="74"/>
      <c r="D44" s="74"/>
      <c r="E44" s="74"/>
      <c r="F44" s="75"/>
      <c r="G44" s="75"/>
      <c r="H44" s="75"/>
      <c r="I44" s="297"/>
    </row>
    <row r="45" spans="1:9" x14ac:dyDescent="0.3">
      <c r="A45" s="296"/>
      <c r="B45" s="75"/>
      <c r="C45" s="74"/>
      <c r="D45" s="74"/>
      <c r="E45" s="74"/>
      <c r="F45" s="75"/>
      <c r="G45" s="75"/>
      <c r="H45" s="75"/>
      <c r="I45" s="297"/>
    </row>
    <row r="46" spans="1:9" x14ac:dyDescent="0.3">
      <c r="A46" s="296"/>
      <c r="B46" s="75"/>
      <c r="C46" s="74"/>
      <c r="D46" s="74"/>
      <c r="E46" s="74"/>
      <c r="F46" s="75"/>
      <c r="G46" s="75"/>
      <c r="H46" s="75"/>
      <c r="I46" s="297"/>
    </row>
    <row r="47" spans="1:9" x14ac:dyDescent="0.3">
      <c r="A47" s="296"/>
      <c r="B47" s="75"/>
      <c r="C47" s="74"/>
      <c r="D47" s="74"/>
      <c r="E47" s="74"/>
      <c r="F47" s="75"/>
      <c r="G47" s="75"/>
      <c r="H47" s="75"/>
      <c r="I47" s="297"/>
    </row>
    <row r="48" spans="1:9" x14ac:dyDescent="0.3">
      <c r="A48" s="296"/>
      <c r="B48" s="75"/>
      <c r="C48" s="74"/>
      <c r="D48" s="74"/>
      <c r="E48" s="74"/>
      <c r="F48" s="75"/>
      <c r="G48" s="75"/>
      <c r="H48" s="75"/>
      <c r="I48" s="297"/>
    </row>
    <row r="49" spans="1:9" x14ac:dyDescent="0.3">
      <c r="A49" s="296"/>
      <c r="B49" s="75"/>
      <c r="C49" s="74"/>
      <c r="D49" s="74"/>
      <c r="E49" s="74"/>
      <c r="F49" s="75"/>
      <c r="G49" s="75"/>
      <c r="H49" s="75"/>
      <c r="I49" s="297"/>
    </row>
    <row r="50" spans="1:9" x14ac:dyDescent="0.3">
      <c r="A50" s="296"/>
      <c r="B50" s="75"/>
      <c r="C50" s="74"/>
      <c r="D50" s="74"/>
      <c r="E50" s="74"/>
      <c r="F50" s="75"/>
      <c r="G50" s="75"/>
      <c r="H50" s="75"/>
      <c r="I50" s="297"/>
    </row>
    <row r="51" spans="1:9" ht="15" thickBot="1" x14ac:dyDescent="0.35">
      <c r="A51" s="645"/>
      <c r="B51" s="646"/>
      <c r="C51" s="647"/>
      <c r="D51" s="647"/>
      <c r="E51" s="647"/>
      <c r="F51" s="646"/>
      <c r="G51" s="646"/>
      <c r="H51" s="646"/>
      <c r="I51" s="648"/>
    </row>
    <row r="52" spans="1:9" ht="15" thickTop="1" x14ac:dyDescent="0.3">
      <c r="A52" s="639"/>
      <c r="B52" s="640"/>
      <c r="C52" s="639"/>
      <c r="D52" s="639"/>
      <c r="E52" s="639"/>
      <c r="F52" s="640"/>
      <c r="G52" s="640"/>
      <c r="H52" s="640"/>
      <c r="I52" s="641"/>
    </row>
  </sheetData>
  <sheetProtection algorithmName="SHA-512" hashValue="kwHy3ZXtO8HhwIjb7eLXts1WEKuikVan/ONqcQFXHldk27tY4sxukOF4HfyeKdFamO76LP5JKYu6rJoosDiauQ==" saltValue="H9CM4H5DTHOcMHoNdIooDg==" spinCount="100000" sheet="1" selectLockedCells="1"/>
  <dataValidations count="1">
    <dataValidation type="list" allowBlank="1" showInputMessage="1" showErrorMessage="1" sqref="F6:F51" xr:uid="{00000000-0002-0000-0D00-000000000000}">
      <formula1>$N$6:$N$14</formula1>
    </dataValidation>
  </dataValidations>
  <hyperlinks>
    <hyperlink ref="A3" location="WORKSHEET_5K__Real_Property_Developments" display="Development or Redevelopment Project Name" xr:uid="{00000000-0004-0000-0D00-000000000000}"/>
  </hyperlinks>
  <pageMargins left="0.25" right="0.25" top="0.75" bottom="0.75" header="0.3" footer="0.3"/>
  <pageSetup paperSize="17"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B55"/>
  <sheetViews>
    <sheetView zoomScaleNormal="100" workbookViewId="0">
      <selection activeCell="B9" sqref="B9"/>
    </sheetView>
  </sheetViews>
  <sheetFormatPr defaultColWidth="9.109375" defaultRowHeight="14.4" x14ac:dyDescent="0.3"/>
  <cols>
    <col min="1" max="1" width="21.44140625" style="699" customWidth="1"/>
    <col min="2" max="2" width="11.44140625" style="700" customWidth="1"/>
    <col min="3" max="3" width="12.109375" style="700" customWidth="1"/>
    <col min="4" max="5" width="11.109375" style="700" customWidth="1"/>
    <col min="6" max="6" width="13.33203125" style="701" customWidth="1"/>
    <col min="7" max="7" width="13.33203125" style="702" customWidth="1"/>
    <col min="8" max="8" width="10.6640625" style="1064" customWidth="1"/>
    <col min="9" max="9" width="14.6640625" style="701" customWidth="1"/>
    <col min="10" max="10" width="13.44140625" style="701" customWidth="1"/>
    <col min="11" max="11" width="11.33203125" style="701" customWidth="1"/>
    <col min="12" max="12" width="13.5546875" style="703" customWidth="1"/>
    <col min="13" max="13" width="17" style="703" customWidth="1"/>
    <col min="14" max="14" width="17" style="704" customWidth="1"/>
    <col min="15" max="15" width="13.44140625" style="701" customWidth="1"/>
    <col min="16" max="16" width="13.5546875" style="701" customWidth="1"/>
    <col min="17" max="184" width="9.109375" style="637"/>
    <col min="185" max="16384" width="9.109375" style="638"/>
  </cols>
  <sheetData>
    <row r="1" spans="1:184" s="369" customFormat="1" x14ac:dyDescent="0.3">
      <c r="A1" s="367" t="str">
        <f>'1-Years and Tax Rates'!B1</f>
        <v>(Municipality)</v>
      </c>
      <c r="B1" s="368"/>
      <c r="H1" s="1056"/>
      <c r="M1" s="581"/>
    </row>
    <row r="2" spans="1:184" s="369" customFormat="1" ht="15" thickBot="1" x14ac:dyDescent="0.35">
      <c r="A2" s="370">
        <f>'1-Years and Tax Rates'!B2</f>
        <v>42917</v>
      </c>
      <c r="H2" s="1056"/>
      <c r="M2" s="581"/>
    </row>
    <row r="3" spans="1:184" ht="24" thickBot="1" x14ac:dyDescent="0.35">
      <c r="A3" s="1491" t="s">
        <v>560</v>
      </c>
      <c r="B3" s="1492"/>
      <c r="C3" s="1492"/>
      <c r="D3" s="1492"/>
      <c r="E3" s="1492"/>
      <c r="F3" s="1492"/>
      <c r="G3" s="1492"/>
      <c r="H3" s="1492"/>
      <c r="I3" s="1492"/>
      <c r="J3" s="1492"/>
      <c r="K3" s="1492"/>
      <c r="L3" s="1492"/>
      <c r="M3" s="1492"/>
      <c r="N3" s="1492"/>
      <c r="O3" s="1492"/>
      <c r="P3" s="1493"/>
    </row>
    <row r="4" spans="1:184" s="633" customFormat="1" ht="78" x14ac:dyDescent="0.3">
      <c r="A4" s="649" t="s">
        <v>134</v>
      </c>
      <c r="B4" s="650" t="s">
        <v>113</v>
      </c>
      <c r="C4" s="650" t="s">
        <v>112</v>
      </c>
      <c r="D4" s="650" t="s">
        <v>114</v>
      </c>
      <c r="E4" s="650" t="s">
        <v>135</v>
      </c>
      <c r="F4" s="651" t="s">
        <v>304</v>
      </c>
      <c r="G4" s="652" t="s">
        <v>18</v>
      </c>
      <c r="H4" s="1057" t="s">
        <v>659</v>
      </c>
      <c r="I4" s="651" t="s">
        <v>230</v>
      </c>
      <c r="J4" s="651" t="s">
        <v>19</v>
      </c>
      <c r="K4" s="651" t="s">
        <v>137</v>
      </c>
      <c r="L4" s="653" t="s">
        <v>138</v>
      </c>
      <c r="M4" s="653" t="s">
        <v>139</v>
      </c>
      <c r="N4" s="653" t="s">
        <v>458</v>
      </c>
      <c r="O4" s="651" t="s">
        <v>140</v>
      </c>
      <c r="P4" s="655" t="s">
        <v>141</v>
      </c>
      <c r="Q4" s="632"/>
      <c r="R4" s="632"/>
      <c r="S4" s="632"/>
      <c r="T4" s="656" t="s">
        <v>547</v>
      </c>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c r="EL4" s="632"/>
      <c r="EM4" s="632"/>
      <c r="EN4" s="632"/>
      <c r="EO4" s="632"/>
      <c r="EP4" s="632"/>
      <c r="EQ4" s="632"/>
      <c r="ER4" s="632"/>
      <c r="ES4" s="632"/>
      <c r="ET4" s="632"/>
      <c r="EU4" s="632"/>
      <c r="EV4" s="632"/>
      <c r="EW4" s="632"/>
      <c r="EX4" s="632"/>
      <c r="EY4" s="632"/>
      <c r="EZ4" s="632"/>
      <c r="FA4" s="632"/>
      <c r="FB4" s="632"/>
      <c r="FC4" s="632"/>
      <c r="FD4" s="632"/>
      <c r="FE4" s="632"/>
      <c r="FF4" s="632"/>
      <c r="FG4" s="632"/>
      <c r="FH4" s="632"/>
      <c r="FI4" s="632"/>
      <c r="FJ4" s="632"/>
      <c r="FK4" s="632"/>
      <c r="FL4" s="632"/>
      <c r="FM4" s="632"/>
      <c r="FN4" s="632"/>
      <c r="FO4" s="632"/>
      <c r="FP4" s="632"/>
      <c r="FQ4" s="632"/>
      <c r="FR4" s="632"/>
      <c r="FS4" s="632"/>
      <c r="FT4" s="632"/>
      <c r="FU4" s="632"/>
      <c r="FV4" s="632"/>
      <c r="FW4" s="632"/>
      <c r="FX4" s="632"/>
      <c r="FY4" s="632"/>
      <c r="FZ4" s="632"/>
      <c r="GA4" s="632"/>
      <c r="GB4" s="632"/>
    </row>
    <row r="5" spans="1:184" s="633" customFormat="1" ht="15.6" x14ac:dyDescent="0.3">
      <c r="A5" s="657" t="s">
        <v>136</v>
      </c>
      <c r="B5" s="658">
        <f>'1-Years and Tax Rates'!$B$4</f>
        <v>0</v>
      </c>
      <c r="C5" s="659"/>
      <c r="D5" s="659"/>
      <c r="E5" s="659"/>
      <c r="F5" s="660"/>
      <c r="G5" s="661"/>
      <c r="H5" s="1058"/>
      <c r="I5" s="660"/>
      <c r="J5" s="660"/>
      <c r="K5" s="660"/>
      <c r="L5" s="662"/>
      <c r="M5" s="662"/>
      <c r="N5" s="663"/>
      <c r="O5" s="660"/>
      <c r="P5" s="664"/>
      <c r="Q5" s="632"/>
      <c r="R5" s="632"/>
      <c r="S5" s="632"/>
      <c r="T5" s="665" t="s">
        <v>142</v>
      </c>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632"/>
      <c r="BU5" s="632"/>
      <c r="BV5" s="632"/>
      <c r="BW5" s="632"/>
      <c r="BX5" s="632"/>
      <c r="BY5" s="632"/>
      <c r="BZ5" s="632"/>
      <c r="CA5" s="632"/>
      <c r="CB5" s="632"/>
      <c r="CC5" s="632"/>
      <c r="CD5" s="632"/>
      <c r="CE5" s="632"/>
      <c r="CF5" s="632"/>
      <c r="CG5" s="632"/>
      <c r="CH5" s="632"/>
      <c r="CI5" s="632"/>
      <c r="CJ5" s="632"/>
      <c r="CK5" s="632"/>
      <c r="CL5" s="632"/>
      <c r="CM5" s="632"/>
      <c r="CN5" s="632"/>
      <c r="CO5" s="632"/>
      <c r="CP5" s="632"/>
      <c r="CQ5" s="632"/>
      <c r="CR5" s="632"/>
      <c r="CS5" s="632"/>
      <c r="CT5" s="632"/>
      <c r="CU5" s="632"/>
      <c r="CV5" s="632"/>
      <c r="CW5" s="632"/>
      <c r="CX5" s="632"/>
      <c r="CY5" s="632"/>
      <c r="CZ5" s="632"/>
      <c r="DA5" s="632"/>
      <c r="DB5" s="632"/>
      <c r="DC5" s="632"/>
      <c r="DD5" s="632"/>
      <c r="DE5" s="632"/>
      <c r="DF5" s="632"/>
      <c r="DG5" s="632"/>
      <c r="DH5" s="632"/>
      <c r="DI5" s="632"/>
      <c r="DJ5" s="632"/>
      <c r="DK5" s="632"/>
      <c r="DL5" s="632"/>
      <c r="DM5" s="632"/>
      <c r="DN5" s="632"/>
      <c r="DO5" s="632"/>
      <c r="DP5" s="632"/>
      <c r="DQ5" s="632"/>
      <c r="DR5" s="632"/>
      <c r="DS5" s="632"/>
      <c r="DT5" s="632"/>
      <c r="DU5" s="632"/>
      <c r="DV5" s="632"/>
      <c r="DW5" s="632"/>
      <c r="DX5" s="632"/>
      <c r="DY5" s="632"/>
      <c r="DZ5" s="632"/>
      <c r="EA5" s="632"/>
      <c r="EB5" s="632"/>
      <c r="EC5" s="632"/>
      <c r="ED5" s="632"/>
      <c r="EE5" s="632"/>
      <c r="EF5" s="632"/>
      <c r="EG5" s="632"/>
      <c r="EH5" s="632"/>
      <c r="EI5" s="632"/>
      <c r="EJ5" s="632"/>
      <c r="EK5" s="632"/>
      <c r="EL5" s="632"/>
      <c r="EM5" s="632"/>
      <c r="EN5" s="632"/>
      <c r="EO5" s="632"/>
      <c r="EP5" s="632"/>
      <c r="EQ5" s="632"/>
      <c r="ER5" s="632"/>
      <c r="ES5" s="632"/>
      <c r="ET5" s="632"/>
      <c r="EU5" s="632"/>
      <c r="EV5" s="632"/>
      <c r="EW5" s="632"/>
      <c r="EX5" s="632"/>
      <c r="EY5" s="632"/>
      <c r="EZ5" s="632"/>
      <c r="FA5" s="632"/>
      <c r="FB5" s="632"/>
      <c r="FC5" s="632"/>
      <c r="FD5" s="632"/>
      <c r="FE5" s="632"/>
      <c r="FF5" s="632"/>
      <c r="FG5" s="632"/>
      <c r="FH5" s="632"/>
      <c r="FI5" s="632"/>
      <c r="FJ5" s="632"/>
      <c r="FK5" s="632"/>
      <c r="FL5" s="632"/>
      <c r="FM5" s="632"/>
      <c r="FN5" s="632"/>
      <c r="FO5" s="632"/>
      <c r="FP5" s="632"/>
      <c r="FQ5" s="632"/>
      <c r="FR5" s="632"/>
      <c r="FS5" s="632"/>
      <c r="FT5" s="632"/>
      <c r="FU5" s="632"/>
      <c r="FV5" s="632"/>
      <c r="FW5" s="632"/>
      <c r="FX5" s="632"/>
      <c r="FY5" s="632"/>
      <c r="FZ5" s="632"/>
      <c r="GA5" s="632"/>
      <c r="GB5" s="632"/>
    </row>
    <row r="6" spans="1:184" s="633" customFormat="1" ht="16.2" thickBot="1" x14ac:dyDescent="0.35">
      <c r="A6" s="666" t="s">
        <v>143</v>
      </c>
      <c r="B6" s="667">
        <f>SUM(B9:B9004)</f>
        <v>0</v>
      </c>
      <c r="C6" s="667">
        <f t="shared" ref="C6:J6" si="0">SUM(C9:C9004)</f>
        <v>0</v>
      </c>
      <c r="D6" s="667">
        <f t="shared" si="0"/>
        <v>0</v>
      </c>
      <c r="E6" s="667">
        <f t="shared" si="0"/>
        <v>0</v>
      </c>
      <c r="F6" s="668">
        <f t="shared" si="0"/>
        <v>0</v>
      </c>
      <c r="G6" s="669"/>
      <c r="H6" s="1059"/>
      <c r="I6" s="668">
        <f t="shared" si="0"/>
        <v>0</v>
      </c>
      <c r="J6" s="668">
        <f t="shared" si="0"/>
        <v>0</v>
      </c>
      <c r="K6" s="670"/>
      <c r="L6" s="671"/>
      <c r="M6" s="671"/>
      <c r="N6" s="672"/>
      <c r="O6" s="668">
        <f>SUM(O9:O9004)</f>
        <v>0</v>
      </c>
      <c r="P6" s="673">
        <f>SUM(P9:P9004)</f>
        <v>0</v>
      </c>
      <c r="Q6" s="632"/>
      <c r="R6" s="632"/>
      <c r="S6" s="632"/>
      <c r="T6" s="665" t="s">
        <v>453</v>
      </c>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c r="BS6" s="632"/>
      <c r="BT6" s="632"/>
      <c r="BU6" s="632"/>
      <c r="BV6" s="632"/>
      <c r="BW6" s="632"/>
      <c r="BX6" s="632"/>
      <c r="BY6" s="632"/>
      <c r="BZ6" s="632"/>
      <c r="CA6" s="632"/>
      <c r="CB6" s="632"/>
      <c r="CC6" s="632"/>
      <c r="CD6" s="632"/>
      <c r="CE6" s="632"/>
      <c r="CF6" s="632"/>
      <c r="CG6" s="632"/>
      <c r="CH6" s="632"/>
      <c r="CI6" s="632"/>
      <c r="CJ6" s="632"/>
      <c r="CK6" s="632"/>
      <c r="CL6" s="632"/>
      <c r="CM6" s="632"/>
      <c r="CN6" s="632"/>
      <c r="CO6" s="632"/>
      <c r="CP6" s="632"/>
      <c r="CQ6" s="632"/>
      <c r="CR6" s="632"/>
      <c r="CS6" s="632"/>
      <c r="CT6" s="632"/>
      <c r="CU6" s="632"/>
      <c r="CV6" s="632"/>
      <c r="CW6" s="632"/>
      <c r="CX6" s="632"/>
      <c r="CY6" s="632"/>
      <c r="CZ6" s="632"/>
      <c r="DA6" s="632"/>
      <c r="DB6" s="632"/>
      <c r="DC6" s="632"/>
      <c r="DD6" s="632"/>
      <c r="DE6" s="632"/>
      <c r="DF6" s="632"/>
      <c r="DG6" s="632"/>
      <c r="DH6" s="632"/>
      <c r="DI6" s="632"/>
      <c r="DJ6" s="632"/>
      <c r="DK6" s="632"/>
      <c r="DL6" s="632"/>
      <c r="DM6" s="632"/>
      <c r="DN6" s="632"/>
      <c r="DO6" s="632"/>
      <c r="DP6" s="632"/>
      <c r="DQ6" s="632"/>
      <c r="DR6" s="632"/>
      <c r="DS6" s="632"/>
      <c r="DT6" s="632"/>
      <c r="DU6" s="632"/>
      <c r="DV6" s="632"/>
      <c r="DW6" s="632"/>
      <c r="DX6" s="632"/>
      <c r="DY6" s="632"/>
      <c r="DZ6" s="632"/>
      <c r="EA6" s="632"/>
      <c r="EB6" s="632"/>
      <c r="EC6" s="632"/>
      <c r="ED6" s="632"/>
      <c r="EE6" s="632"/>
      <c r="EF6" s="632"/>
      <c r="EG6" s="632"/>
      <c r="EH6" s="632"/>
      <c r="EI6" s="632"/>
      <c r="EJ6" s="632"/>
      <c r="EK6" s="632"/>
      <c r="EL6" s="632"/>
      <c r="EM6" s="632"/>
      <c r="EN6" s="632"/>
      <c r="EO6" s="632"/>
      <c r="EP6" s="632"/>
      <c r="EQ6" s="632"/>
      <c r="ER6" s="632"/>
      <c r="ES6" s="632"/>
      <c r="ET6" s="632"/>
      <c r="EU6" s="632"/>
      <c r="EV6" s="632"/>
      <c r="EW6" s="632"/>
      <c r="EX6" s="632"/>
      <c r="EY6" s="632"/>
      <c r="EZ6" s="632"/>
      <c r="FA6" s="632"/>
      <c r="FB6" s="632"/>
      <c r="FC6" s="632"/>
      <c r="FD6" s="632"/>
      <c r="FE6" s="632"/>
      <c r="FF6" s="632"/>
      <c r="FG6" s="632"/>
      <c r="FH6" s="632"/>
      <c r="FI6" s="632"/>
      <c r="FJ6" s="632"/>
      <c r="FK6" s="632"/>
      <c r="FL6" s="632"/>
      <c r="FM6" s="632"/>
      <c r="FN6" s="632"/>
      <c r="FO6" s="632"/>
      <c r="FP6" s="632"/>
      <c r="FQ6" s="632"/>
      <c r="FR6" s="632"/>
      <c r="FS6" s="632"/>
      <c r="FT6" s="632"/>
      <c r="FU6" s="632"/>
      <c r="FV6" s="632"/>
      <c r="FW6" s="632"/>
      <c r="FX6" s="632"/>
      <c r="FY6" s="632"/>
      <c r="FZ6" s="632"/>
      <c r="GA6" s="632"/>
      <c r="GB6" s="632"/>
    </row>
    <row r="7" spans="1:184" s="1242" customFormat="1" x14ac:dyDescent="0.3">
      <c r="A7" s="1233" t="s">
        <v>124</v>
      </c>
      <c r="B7" s="1234">
        <v>64800</v>
      </c>
      <c r="C7" s="1234">
        <v>0</v>
      </c>
      <c r="D7" s="1234">
        <v>0</v>
      </c>
      <c r="E7" s="1234">
        <f>SUM(B7:D7)</f>
        <v>64800</v>
      </c>
      <c r="F7" s="1235">
        <v>100000</v>
      </c>
      <c r="G7" s="1236">
        <v>2011</v>
      </c>
      <c r="H7" s="1237">
        <v>1</v>
      </c>
      <c r="I7" s="1235">
        <v>6500000</v>
      </c>
      <c r="J7" s="1235">
        <f>I7-F7</f>
        <v>6400000</v>
      </c>
      <c r="K7" s="1235" t="s">
        <v>453</v>
      </c>
      <c r="L7" s="1238">
        <v>1</v>
      </c>
      <c r="M7" s="1238">
        <v>0</v>
      </c>
      <c r="N7" s="1238">
        <f>SUM(L7:M7)</f>
        <v>1</v>
      </c>
      <c r="O7" s="1235">
        <f>J7*L7</f>
        <v>6400000</v>
      </c>
      <c r="P7" s="1239">
        <f>J7*M7</f>
        <v>0</v>
      </c>
      <c r="Q7" s="1240"/>
      <c r="R7" s="1240"/>
      <c r="S7" s="1240"/>
      <c r="T7" s="1241" t="s">
        <v>144</v>
      </c>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1240"/>
      <c r="DG7" s="1240"/>
      <c r="DH7" s="1240"/>
      <c r="DI7" s="1240"/>
      <c r="DJ7" s="1240"/>
      <c r="DK7" s="1240"/>
      <c r="DL7" s="1240"/>
      <c r="DM7" s="1240"/>
      <c r="DN7" s="1240"/>
      <c r="DO7" s="1240"/>
      <c r="DP7" s="1240"/>
      <c r="DQ7" s="1240"/>
      <c r="DR7" s="1240"/>
      <c r="DS7" s="1240"/>
      <c r="DT7" s="1240"/>
      <c r="DU7" s="1240"/>
      <c r="DV7" s="1240"/>
      <c r="DW7" s="1240"/>
      <c r="DX7" s="1240"/>
      <c r="DY7" s="1240"/>
      <c r="DZ7" s="1240"/>
      <c r="EA7" s="1240"/>
      <c r="EB7" s="1240"/>
      <c r="EC7" s="1240"/>
      <c r="ED7" s="1240"/>
      <c r="EE7" s="1240"/>
      <c r="EF7" s="1240"/>
      <c r="EG7" s="1240"/>
      <c r="EH7" s="1240"/>
      <c r="EI7" s="1240"/>
      <c r="EJ7" s="1240"/>
      <c r="EK7" s="1240"/>
      <c r="EL7" s="1240"/>
      <c r="EM7" s="1240"/>
      <c r="EN7" s="1240"/>
      <c r="EO7" s="1240"/>
      <c r="EP7" s="1240"/>
      <c r="EQ7" s="1240"/>
      <c r="ER7" s="1240"/>
      <c r="ES7" s="1240"/>
      <c r="ET7" s="1240"/>
      <c r="EU7" s="1240"/>
      <c r="EV7" s="1240"/>
      <c r="EW7" s="1240"/>
      <c r="EX7" s="1240"/>
      <c r="EY7" s="1240"/>
      <c r="EZ7" s="1240"/>
      <c r="FA7" s="1240"/>
      <c r="FB7" s="1240"/>
      <c r="FC7" s="1240"/>
      <c r="FD7" s="1240"/>
      <c r="FE7" s="1240"/>
      <c r="FF7" s="1240"/>
      <c r="FG7" s="1240"/>
      <c r="FH7" s="1240"/>
      <c r="FI7" s="1240"/>
      <c r="FJ7" s="1240"/>
      <c r="FK7" s="1240"/>
      <c r="FL7" s="1240"/>
      <c r="FM7" s="1240"/>
      <c r="FN7" s="1240"/>
      <c r="FO7" s="1240"/>
      <c r="FP7" s="1240"/>
      <c r="FQ7" s="1240"/>
      <c r="FR7" s="1240"/>
      <c r="FS7" s="1240"/>
      <c r="FT7" s="1240"/>
      <c r="FU7" s="1240"/>
      <c r="FV7" s="1240"/>
      <c r="FW7" s="1240"/>
      <c r="FX7" s="1240"/>
      <c r="FY7" s="1240"/>
      <c r="FZ7" s="1240"/>
      <c r="GA7" s="1240"/>
      <c r="GB7" s="1240"/>
    </row>
    <row r="8" spans="1:184" s="1242" customFormat="1" ht="28.2" thickBot="1" x14ac:dyDescent="0.35">
      <c r="A8" s="1243" t="s">
        <v>126</v>
      </c>
      <c r="B8" s="1244">
        <v>0</v>
      </c>
      <c r="C8" s="1244">
        <v>2250</v>
      </c>
      <c r="D8" s="1244">
        <v>0</v>
      </c>
      <c r="E8" s="1244">
        <f t="shared" ref="E8:E54" si="1">SUM(B8:D8)</f>
        <v>2250</v>
      </c>
      <c r="F8" s="1245">
        <v>200000</v>
      </c>
      <c r="G8" s="1246">
        <v>2012</v>
      </c>
      <c r="H8" s="1247">
        <v>2</v>
      </c>
      <c r="I8" s="1245">
        <v>250000</v>
      </c>
      <c r="J8" s="1245">
        <f t="shared" ref="J8:J54" si="2">I8-F8</f>
        <v>50000</v>
      </c>
      <c r="K8" s="1245" t="s">
        <v>144</v>
      </c>
      <c r="L8" s="1248">
        <v>0</v>
      </c>
      <c r="M8" s="1248">
        <v>1</v>
      </c>
      <c r="N8" s="1248">
        <f>SUM(L8:M8)</f>
        <v>1</v>
      </c>
      <c r="O8" s="1245">
        <f t="shared" ref="O8:O38" si="3">J8*L8</f>
        <v>0</v>
      </c>
      <c r="P8" s="1249">
        <f t="shared" ref="P8:P38" si="4">J8*M8</f>
        <v>50000</v>
      </c>
      <c r="Q8" s="1240"/>
      <c r="R8" s="1240"/>
      <c r="S8" s="1240"/>
      <c r="T8" s="1241" t="s">
        <v>548</v>
      </c>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1240"/>
      <c r="DG8" s="1240"/>
      <c r="DH8" s="1240"/>
      <c r="DI8" s="1240"/>
      <c r="DJ8" s="1240"/>
      <c r="DK8" s="1240"/>
      <c r="DL8" s="1240"/>
      <c r="DM8" s="1240"/>
      <c r="DN8" s="1240"/>
      <c r="DO8" s="1240"/>
      <c r="DP8" s="1240"/>
      <c r="DQ8" s="1240"/>
      <c r="DR8" s="1240"/>
      <c r="DS8" s="1240"/>
      <c r="DT8" s="1240"/>
      <c r="DU8" s="1240"/>
      <c r="DV8" s="1240"/>
      <c r="DW8" s="1240"/>
      <c r="DX8" s="1240"/>
      <c r="DY8" s="1240"/>
      <c r="DZ8" s="1240"/>
      <c r="EA8" s="1240"/>
      <c r="EB8" s="1240"/>
      <c r="EC8" s="1240"/>
      <c r="ED8" s="1240"/>
      <c r="EE8" s="1240"/>
      <c r="EF8" s="1240"/>
      <c r="EG8" s="1240"/>
      <c r="EH8" s="1240"/>
      <c r="EI8" s="1240"/>
      <c r="EJ8" s="1240"/>
      <c r="EK8" s="1240"/>
      <c r="EL8" s="1240"/>
      <c r="EM8" s="1240"/>
      <c r="EN8" s="1240"/>
      <c r="EO8" s="1240"/>
      <c r="EP8" s="1240"/>
      <c r="EQ8" s="1240"/>
      <c r="ER8" s="1240"/>
      <c r="ES8" s="1240"/>
      <c r="ET8" s="1240"/>
      <c r="EU8" s="1240"/>
      <c r="EV8" s="1240"/>
      <c r="EW8" s="1240"/>
      <c r="EX8" s="1240"/>
      <c r="EY8" s="1240"/>
      <c r="EZ8" s="1240"/>
      <c r="FA8" s="1240"/>
      <c r="FB8" s="1240"/>
      <c r="FC8" s="1240"/>
      <c r="FD8" s="1240"/>
      <c r="FE8" s="1240"/>
      <c r="FF8" s="1240"/>
      <c r="FG8" s="1240"/>
      <c r="FH8" s="1240"/>
      <c r="FI8" s="1240"/>
      <c r="FJ8" s="1240"/>
      <c r="FK8" s="1240"/>
      <c r="FL8" s="1240"/>
      <c r="FM8" s="1240"/>
      <c r="FN8" s="1240"/>
      <c r="FO8" s="1240"/>
      <c r="FP8" s="1240"/>
      <c r="FQ8" s="1240"/>
      <c r="FR8" s="1240"/>
      <c r="FS8" s="1240"/>
      <c r="FT8" s="1240"/>
      <c r="FU8" s="1240"/>
      <c r="FV8" s="1240"/>
      <c r="FW8" s="1240"/>
      <c r="FX8" s="1240"/>
      <c r="FY8" s="1240"/>
      <c r="FZ8" s="1240"/>
      <c r="GA8" s="1240"/>
      <c r="GB8" s="1240"/>
    </row>
    <row r="9" spans="1:184" x14ac:dyDescent="0.3">
      <c r="A9" s="675">
        <f>'5K-Real Property Development  '!A6</f>
        <v>0</v>
      </c>
      <c r="B9" s="305"/>
      <c r="C9" s="305"/>
      <c r="D9" s="305"/>
      <c r="E9" s="676">
        <f t="shared" si="1"/>
        <v>0</v>
      </c>
      <c r="F9" s="306"/>
      <c r="G9" s="307"/>
      <c r="H9" s="1060"/>
      <c r="I9" s="306"/>
      <c r="J9" s="677">
        <f t="shared" si="2"/>
        <v>0</v>
      </c>
      <c r="K9" s="306"/>
      <c r="L9" s="308"/>
      <c r="M9" s="308"/>
      <c r="N9" s="678">
        <f t="shared" ref="N9:N54" si="5">SUM(L9:M9)</f>
        <v>0</v>
      </c>
      <c r="O9" s="677">
        <f t="shared" si="3"/>
        <v>0</v>
      </c>
      <c r="P9" s="679">
        <f t="shared" si="4"/>
        <v>0</v>
      </c>
      <c r="T9" s="674" t="s">
        <v>549</v>
      </c>
    </row>
    <row r="10" spans="1:184" x14ac:dyDescent="0.3">
      <c r="A10" s="680">
        <f>'5K-Real Property Development  '!A7</f>
        <v>0</v>
      </c>
      <c r="B10" s="76"/>
      <c r="C10" s="76"/>
      <c r="D10" s="76"/>
      <c r="E10" s="676">
        <f t="shared" si="1"/>
        <v>0</v>
      </c>
      <c r="F10" s="77"/>
      <c r="G10" s="78"/>
      <c r="H10" s="1061"/>
      <c r="I10" s="77"/>
      <c r="J10" s="677">
        <f t="shared" si="2"/>
        <v>0</v>
      </c>
      <c r="K10" s="77"/>
      <c r="L10" s="79"/>
      <c r="M10" s="79"/>
      <c r="N10" s="678">
        <f t="shared" si="5"/>
        <v>0</v>
      </c>
      <c r="O10" s="677">
        <f t="shared" si="3"/>
        <v>0</v>
      </c>
      <c r="P10" s="679">
        <f t="shared" si="4"/>
        <v>0</v>
      </c>
      <c r="T10" s="674" t="s">
        <v>550</v>
      </c>
    </row>
    <row r="11" spans="1:184" x14ac:dyDescent="0.3">
      <c r="A11" s="680">
        <f>'5K-Real Property Development  '!A8</f>
        <v>0</v>
      </c>
      <c r="B11" s="76"/>
      <c r="C11" s="76"/>
      <c r="D11" s="76"/>
      <c r="E11" s="676">
        <f t="shared" si="1"/>
        <v>0</v>
      </c>
      <c r="F11" s="77"/>
      <c r="G11" s="78"/>
      <c r="H11" s="1061"/>
      <c r="I11" s="77"/>
      <c r="J11" s="677">
        <f t="shared" si="2"/>
        <v>0</v>
      </c>
      <c r="K11" s="77"/>
      <c r="L11" s="79"/>
      <c r="M11" s="79"/>
      <c r="N11" s="678">
        <f t="shared" si="5"/>
        <v>0</v>
      </c>
      <c r="O11" s="677">
        <f t="shared" si="3"/>
        <v>0</v>
      </c>
      <c r="P11" s="679">
        <f t="shared" si="4"/>
        <v>0</v>
      </c>
      <c r="T11" s="674" t="s">
        <v>551</v>
      </c>
    </row>
    <row r="12" spans="1:184" x14ac:dyDescent="0.3">
      <c r="A12" s="680">
        <f>'5K-Real Property Development  '!A9</f>
        <v>0</v>
      </c>
      <c r="B12" s="76"/>
      <c r="C12" s="76"/>
      <c r="D12" s="76"/>
      <c r="E12" s="676">
        <f t="shared" si="1"/>
        <v>0</v>
      </c>
      <c r="F12" s="77"/>
      <c r="G12" s="78"/>
      <c r="H12" s="1061"/>
      <c r="I12" s="77"/>
      <c r="J12" s="677">
        <f t="shared" si="2"/>
        <v>0</v>
      </c>
      <c r="K12" s="77"/>
      <c r="L12" s="79"/>
      <c r="M12" s="79"/>
      <c r="N12" s="678">
        <f t="shared" si="5"/>
        <v>0</v>
      </c>
      <c r="O12" s="677">
        <f t="shared" si="3"/>
        <v>0</v>
      </c>
      <c r="P12" s="679">
        <f t="shared" si="4"/>
        <v>0</v>
      </c>
      <c r="T12" s="674" t="s">
        <v>552</v>
      </c>
    </row>
    <row r="13" spans="1:184" x14ac:dyDescent="0.3">
      <c r="A13" s="680">
        <f>'5K-Real Property Development  '!A10</f>
        <v>0</v>
      </c>
      <c r="B13" s="76"/>
      <c r="C13" s="76"/>
      <c r="D13" s="76"/>
      <c r="E13" s="676">
        <f t="shared" si="1"/>
        <v>0</v>
      </c>
      <c r="F13" s="77"/>
      <c r="G13" s="78"/>
      <c r="H13" s="1061"/>
      <c r="I13" s="77"/>
      <c r="J13" s="677">
        <f t="shared" si="2"/>
        <v>0</v>
      </c>
      <c r="K13" s="77"/>
      <c r="L13" s="79"/>
      <c r="M13" s="79"/>
      <c r="N13" s="678">
        <f t="shared" si="5"/>
        <v>0</v>
      </c>
      <c r="O13" s="677">
        <f t="shared" si="3"/>
        <v>0</v>
      </c>
      <c r="P13" s="679">
        <f t="shared" si="4"/>
        <v>0</v>
      </c>
      <c r="T13" s="674" t="s">
        <v>553</v>
      </c>
    </row>
    <row r="14" spans="1:184" ht="15" thickBot="1" x14ac:dyDescent="0.35">
      <c r="A14" s="680">
        <f>'5K-Real Property Development  '!A11</f>
        <v>0</v>
      </c>
      <c r="B14" s="76"/>
      <c r="C14" s="76"/>
      <c r="D14" s="76"/>
      <c r="E14" s="676">
        <f t="shared" si="1"/>
        <v>0</v>
      </c>
      <c r="F14" s="77"/>
      <c r="G14" s="78"/>
      <c r="H14" s="1061"/>
      <c r="I14" s="77"/>
      <c r="J14" s="677">
        <f t="shared" si="2"/>
        <v>0</v>
      </c>
      <c r="K14" s="77"/>
      <c r="L14" s="79"/>
      <c r="M14" s="79"/>
      <c r="N14" s="678">
        <f t="shared" si="5"/>
        <v>0</v>
      </c>
      <c r="O14" s="677">
        <f t="shared" si="3"/>
        <v>0</v>
      </c>
      <c r="P14" s="679">
        <f t="shared" si="4"/>
        <v>0</v>
      </c>
      <c r="T14" s="684" t="s">
        <v>554</v>
      </c>
    </row>
    <row r="15" spans="1:184" x14ac:dyDescent="0.3">
      <c r="A15" s="680">
        <f>'5K-Real Property Development  '!A12</f>
        <v>0</v>
      </c>
      <c r="B15" s="76"/>
      <c r="C15" s="76"/>
      <c r="D15" s="76"/>
      <c r="E15" s="676">
        <f t="shared" si="1"/>
        <v>0</v>
      </c>
      <c r="F15" s="77"/>
      <c r="G15" s="78"/>
      <c r="H15" s="1061"/>
      <c r="I15" s="77"/>
      <c r="J15" s="677">
        <f t="shared" si="2"/>
        <v>0</v>
      </c>
      <c r="K15" s="77"/>
      <c r="L15" s="79"/>
      <c r="M15" s="79"/>
      <c r="N15" s="678">
        <f t="shared" si="5"/>
        <v>0</v>
      </c>
      <c r="O15" s="677">
        <f t="shared" si="3"/>
        <v>0</v>
      </c>
      <c r="P15" s="679">
        <f t="shared" si="4"/>
        <v>0</v>
      </c>
    </row>
    <row r="16" spans="1:184" x14ac:dyDescent="0.3">
      <c r="A16" s="680">
        <f>'5K-Real Property Development  '!A13</f>
        <v>0</v>
      </c>
      <c r="B16" s="76"/>
      <c r="C16" s="76"/>
      <c r="D16" s="76"/>
      <c r="E16" s="676">
        <f t="shared" si="1"/>
        <v>0</v>
      </c>
      <c r="F16" s="77"/>
      <c r="G16" s="78"/>
      <c r="H16" s="1061"/>
      <c r="I16" s="77"/>
      <c r="J16" s="677">
        <f t="shared" si="2"/>
        <v>0</v>
      </c>
      <c r="K16" s="77"/>
      <c r="L16" s="79"/>
      <c r="M16" s="79"/>
      <c r="N16" s="678">
        <f t="shared" si="5"/>
        <v>0</v>
      </c>
      <c r="O16" s="677">
        <f t="shared" si="3"/>
        <v>0</v>
      </c>
      <c r="P16" s="679">
        <f t="shared" si="4"/>
        <v>0</v>
      </c>
    </row>
    <row r="17" spans="1:16" x14ac:dyDescent="0.3">
      <c r="A17" s="680">
        <f>'5K-Real Property Development  '!A14</f>
        <v>0</v>
      </c>
      <c r="B17" s="76"/>
      <c r="C17" s="76"/>
      <c r="D17" s="76"/>
      <c r="E17" s="676">
        <f t="shared" si="1"/>
        <v>0</v>
      </c>
      <c r="F17" s="77"/>
      <c r="G17" s="78"/>
      <c r="H17" s="1061"/>
      <c r="I17" s="77"/>
      <c r="J17" s="677">
        <f t="shared" si="2"/>
        <v>0</v>
      </c>
      <c r="K17" s="77"/>
      <c r="L17" s="79"/>
      <c r="M17" s="79"/>
      <c r="N17" s="678">
        <f t="shared" si="5"/>
        <v>0</v>
      </c>
      <c r="O17" s="677">
        <f t="shared" si="3"/>
        <v>0</v>
      </c>
      <c r="P17" s="679">
        <f t="shared" si="4"/>
        <v>0</v>
      </c>
    </row>
    <row r="18" spans="1:16" x14ac:dyDescent="0.3">
      <c r="A18" s="680">
        <f>'5K-Real Property Development  '!A15</f>
        <v>0</v>
      </c>
      <c r="B18" s="76"/>
      <c r="C18" s="76"/>
      <c r="D18" s="76"/>
      <c r="E18" s="676">
        <f t="shared" si="1"/>
        <v>0</v>
      </c>
      <c r="F18" s="77"/>
      <c r="G18" s="78"/>
      <c r="H18" s="1061"/>
      <c r="I18" s="77"/>
      <c r="J18" s="677">
        <f t="shared" si="2"/>
        <v>0</v>
      </c>
      <c r="K18" s="77"/>
      <c r="L18" s="79"/>
      <c r="M18" s="79"/>
      <c r="N18" s="678">
        <f t="shared" si="5"/>
        <v>0</v>
      </c>
      <c r="O18" s="677">
        <f t="shared" si="3"/>
        <v>0</v>
      </c>
      <c r="P18" s="679">
        <f t="shared" si="4"/>
        <v>0</v>
      </c>
    </row>
    <row r="19" spans="1:16" x14ac:dyDescent="0.3">
      <c r="A19" s="680">
        <f>'5K-Real Property Development  '!A16</f>
        <v>0</v>
      </c>
      <c r="B19" s="76"/>
      <c r="C19" s="76"/>
      <c r="D19" s="76"/>
      <c r="E19" s="676">
        <f t="shared" si="1"/>
        <v>0</v>
      </c>
      <c r="F19" s="77"/>
      <c r="G19" s="78"/>
      <c r="H19" s="1061"/>
      <c r="I19" s="77"/>
      <c r="J19" s="677">
        <f t="shared" si="2"/>
        <v>0</v>
      </c>
      <c r="K19" s="77"/>
      <c r="L19" s="79"/>
      <c r="M19" s="79"/>
      <c r="N19" s="678">
        <f t="shared" si="5"/>
        <v>0</v>
      </c>
      <c r="O19" s="677">
        <f t="shared" si="3"/>
        <v>0</v>
      </c>
      <c r="P19" s="679">
        <f t="shared" si="4"/>
        <v>0</v>
      </c>
    </row>
    <row r="20" spans="1:16" x14ac:dyDescent="0.3">
      <c r="A20" s="680">
        <f>'5K-Real Property Development  '!A17</f>
        <v>0</v>
      </c>
      <c r="B20" s="76"/>
      <c r="C20" s="76"/>
      <c r="D20" s="76"/>
      <c r="E20" s="676">
        <f t="shared" si="1"/>
        <v>0</v>
      </c>
      <c r="F20" s="77"/>
      <c r="G20" s="78"/>
      <c r="H20" s="1061"/>
      <c r="I20" s="77"/>
      <c r="J20" s="677">
        <f t="shared" si="2"/>
        <v>0</v>
      </c>
      <c r="K20" s="77"/>
      <c r="L20" s="79"/>
      <c r="M20" s="79"/>
      <c r="N20" s="678">
        <f t="shared" si="5"/>
        <v>0</v>
      </c>
      <c r="O20" s="677">
        <f t="shared" si="3"/>
        <v>0</v>
      </c>
      <c r="P20" s="679">
        <f t="shared" si="4"/>
        <v>0</v>
      </c>
    </row>
    <row r="21" spans="1:16" x14ac:dyDescent="0.3">
      <c r="A21" s="680">
        <f>'5K-Real Property Development  '!A18</f>
        <v>0</v>
      </c>
      <c r="B21" s="76"/>
      <c r="C21" s="76"/>
      <c r="D21" s="76"/>
      <c r="E21" s="676">
        <f t="shared" si="1"/>
        <v>0</v>
      </c>
      <c r="F21" s="77"/>
      <c r="G21" s="78"/>
      <c r="H21" s="1061"/>
      <c r="I21" s="77"/>
      <c r="J21" s="677">
        <f t="shared" si="2"/>
        <v>0</v>
      </c>
      <c r="K21" s="77"/>
      <c r="L21" s="79"/>
      <c r="M21" s="79"/>
      <c r="N21" s="678">
        <f t="shared" si="5"/>
        <v>0</v>
      </c>
      <c r="O21" s="677">
        <f t="shared" si="3"/>
        <v>0</v>
      </c>
      <c r="P21" s="679">
        <f t="shared" si="4"/>
        <v>0</v>
      </c>
    </row>
    <row r="22" spans="1:16" x14ac:dyDescent="0.3">
      <c r="A22" s="680">
        <f>'5K-Real Property Development  '!A19</f>
        <v>0</v>
      </c>
      <c r="B22" s="76"/>
      <c r="C22" s="76"/>
      <c r="D22" s="76"/>
      <c r="E22" s="676">
        <f t="shared" si="1"/>
        <v>0</v>
      </c>
      <c r="F22" s="77"/>
      <c r="G22" s="78"/>
      <c r="H22" s="1061"/>
      <c r="I22" s="77"/>
      <c r="J22" s="677">
        <f t="shared" si="2"/>
        <v>0</v>
      </c>
      <c r="K22" s="77"/>
      <c r="L22" s="79"/>
      <c r="M22" s="79"/>
      <c r="N22" s="678">
        <f t="shared" si="5"/>
        <v>0</v>
      </c>
      <c r="O22" s="677">
        <f t="shared" si="3"/>
        <v>0</v>
      </c>
      <c r="P22" s="679">
        <f t="shared" si="4"/>
        <v>0</v>
      </c>
    </row>
    <row r="23" spans="1:16" x14ac:dyDescent="0.3">
      <c r="A23" s="680">
        <f>'5K-Real Property Development  '!A20</f>
        <v>0</v>
      </c>
      <c r="B23" s="76"/>
      <c r="C23" s="76"/>
      <c r="D23" s="76"/>
      <c r="E23" s="676">
        <f t="shared" si="1"/>
        <v>0</v>
      </c>
      <c r="F23" s="77"/>
      <c r="G23" s="78"/>
      <c r="H23" s="1061"/>
      <c r="I23" s="77"/>
      <c r="J23" s="677">
        <f t="shared" si="2"/>
        <v>0</v>
      </c>
      <c r="K23" s="77"/>
      <c r="L23" s="79"/>
      <c r="M23" s="79"/>
      <c r="N23" s="678">
        <f t="shared" si="5"/>
        <v>0</v>
      </c>
      <c r="O23" s="677">
        <f t="shared" si="3"/>
        <v>0</v>
      </c>
      <c r="P23" s="679">
        <f t="shared" si="4"/>
        <v>0</v>
      </c>
    </row>
    <row r="24" spans="1:16" x14ac:dyDescent="0.3">
      <c r="A24" s="680">
        <f>'5K-Real Property Development  '!A21</f>
        <v>0</v>
      </c>
      <c r="B24" s="76"/>
      <c r="C24" s="76"/>
      <c r="D24" s="76"/>
      <c r="E24" s="676">
        <f t="shared" si="1"/>
        <v>0</v>
      </c>
      <c r="F24" s="77"/>
      <c r="G24" s="78"/>
      <c r="H24" s="1061"/>
      <c r="I24" s="77"/>
      <c r="J24" s="677">
        <f t="shared" si="2"/>
        <v>0</v>
      </c>
      <c r="K24" s="77"/>
      <c r="L24" s="79"/>
      <c r="M24" s="79"/>
      <c r="N24" s="678">
        <f t="shared" si="5"/>
        <v>0</v>
      </c>
      <c r="O24" s="677">
        <f t="shared" si="3"/>
        <v>0</v>
      </c>
      <c r="P24" s="679">
        <f t="shared" si="4"/>
        <v>0</v>
      </c>
    </row>
    <row r="25" spans="1:16" x14ac:dyDescent="0.3">
      <c r="A25" s="680">
        <f>'5K-Real Property Development  '!A22</f>
        <v>0</v>
      </c>
      <c r="B25" s="76"/>
      <c r="C25" s="76"/>
      <c r="D25" s="76"/>
      <c r="E25" s="676">
        <f t="shared" si="1"/>
        <v>0</v>
      </c>
      <c r="F25" s="77"/>
      <c r="G25" s="78"/>
      <c r="H25" s="1061"/>
      <c r="I25" s="77"/>
      <c r="J25" s="677">
        <f t="shared" si="2"/>
        <v>0</v>
      </c>
      <c r="K25" s="77"/>
      <c r="L25" s="79"/>
      <c r="M25" s="79"/>
      <c r="N25" s="678">
        <f t="shared" si="5"/>
        <v>0</v>
      </c>
      <c r="O25" s="677">
        <f t="shared" si="3"/>
        <v>0</v>
      </c>
      <c r="P25" s="679">
        <f t="shared" si="4"/>
        <v>0</v>
      </c>
    </row>
    <row r="26" spans="1:16" x14ac:dyDescent="0.3">
      <c r="A26" s="680">
        <f>'5K-Real Property Development  '!A23</f>
        <v>0</v>
      </c>
      <c r="B26" s="76"/>
      <c r="C26" s="76"/>
      <c r="D26" s="76"/>
      <c r="E26" s="676">
        <f t="shared" si="1"/>
        <v>0</v>
      </c>
      <c r="F26" s="77"/>
      <c r="G26" s="78"/>
      <c r="H26" s="1061"/>
      <c r="I26" s="77"/>
      <c r="J26" s="677">
        <f t="shared" si="2"/>
        <v>0</v>
      </c>
      <c r="K26" s="77"/>
      <c r="L26" s="79"/>
      <c r="M26" s="79"/>
      <c r="N26" s="678">
        <f t="shared" si="5"/>
        <v>0</v>
      </c>
      <c r="O26" s="677">
        <f t="shared" si="3"/>
        <v>0</v>
      </c>
      <c r="P26" s="679">
        <f t="shared" si="4"/>
        <v>0</v>
      </c>
    </row>
    <row r="27" spans="1:16" x14ac:dyDescent="0.3">
      <c r="A27" s="680">
        <f>'5K-Real Property Development  '!A24</f>
        <v>0</v>
      </c>
      <c r="B27" s="76"/>
      <c r="C27" s="76"/>
      <c r="D27" s="76"/>
      <c r="E27" s="676">
        <f t="shared" si="1"/>
        <v>0</v>
      </c>
      <c r="F27" s="77"/>
      <c r="G27" s="78"/>
      <c r="H27" s="1061"/>
      <c r="I27" s="77"/>
      <c r="J27" s="677">
        <f t="shared" si="2"/>
        <v>0</v>
      </c>
      <c r="K27" s="77"/>
      <c r="L27" s="79"/>
      <c r="M27" s="79"/>
      <c r="N27" s="678">
        <f t="shared" si="5"/>
        <v>0</v>
      </c>
      <c r="O27" s="677">
        <f t="shared" si="3"/>
        <v>0</v>
      </c>
      <c r="P27" s="679">
        <f t="shared" si="4"/>
        <v>0</v>
      </c>
    </row>
    <row r="28" spans="1:16" x14ac:dyDescent="0.3">
      <c r="A28" s="680">
        <f>'5K-Real Property Development  '!A25</f>
        <v>0</v>
      </c>
      <c r="B28" s="76"/>
      <c r="C28" s="76"/>
      <c r="D28" s="76"/>
      <c r="E28" s="676">
        <f t="shared" si="1"/>
        <v>0</v>
      </c>
      <c r="F28" s="77"/>
      <c r="G28" s="78"/>
      <c r="H28" s="1061"/>
      <c r="I28" s="77"/>
      <c r="J28" s="677">
        <f t="shared" si="2"/>
        <v>0</v>
      </c>
      <c r="K28" s="77"/>
      <c r="L28" s="79"/>
      <c r="M28" s="79"/>
      <c r="N28" s="678">
        <f t="shared" si="5"/>
        <v>0</v>
      </c>
      <c r="O28" s="677">
        <f t="shared" si="3"/>
        <v>0</v>
      </c>
      <c r="P28" s="679">
        <f t="shared" si="4"/>
        <v>0</v>
      </c>
    </row>
    <row r="29" spans="1:16" x14ac:dyDescent="0.3">
      <c r="A29" s="680">
        <f>'5K-Real Property Development  '!A26</f>
        <v>0</v>
      </c>
      <c r="B29" s="76"/>
      <c r="C29" s="76"/>
      <c r="D29" s="76"/>
      <c r="E29" s="676">
        <f t="shared" si="1"/>
        <v>0</v>
      </c>
      <c r="F29" s="77"/>
      <c r="G29" s="78"/>
      <c r="H29" s="1061"/>
      <c r="I29" s="77"/>
      <c r="J29" s="677">
        <f t="shared" si="2"/>
        <v>0</v>
      </c>
      <c r="K29" s="77"/>
      <c r="L29" s="79"/>
      <c r="M29" s="79"/>
      <c r="N29" s="678">
        <f t="shared" si="5"/>
        <v>0</v>
      </c>
      <c r="O29" s="677">
        <f t="shared" si="3"/>
        <v>0</v>
      </c>
      <c r="P29" s="679">
        <f t="shared" si="4"/>
        <v>0</v>
      </c>
    </row>
    <row r="30" spans="1:16" x14ac:dyDescent="0.3">
      <c r="A30" s="680">
        <f>'5K-Real Property Development  '!A27</f>
        <v>0</v>
      </c>
      <c r="B30" s="76"/>
      <c r="C30" s="76"/>
      <c r="D30" s="76"/>
      <c r="E30" s="676">
        <f t="shared" si="1"/>
        <v>0</v>
      </c>
      <c r="F30" s="77"/>
      <c r="G30" s="78"/>
      <c r="H30" s="1061"/>
      <c r="I30" s="77"/>
      <c r="J30" s="677">
        <f t="shared" si="2"/>
        <v>0</v>
      </c>
      <c r="K30" s="77"/>
      <c r="L30" s="79"/>
      <c r="M30" s="79"/>
      <c r="N30" s="678">
        <f t="shared" si="5"/>
        <v>0</v>
      </c>
      <c r="O30" s="677">
        <f t="shared" si="3"/>
        <v>0</v>
      </c>
      <c r="P30" s="679">
        <f t="shared" si="4"/>
        <v>0</v>
      </c>
    </row>
    <row r="31" spans="1:16" x14ac:dyDescent="0.3">
      <c r="A31" s="680">
        <f>'5K-Real Property Development  '!A28</f>
        <v>0</v>
      </c>
      <c r="B31" s="76"/>
      <c r="C31" s="76"/>
      <c r="D31" s="76"/>
      <c r="E31" s="676">
        <f t="shared" si="1"/>
        <v>0</v>
      </c>
      <c r="F31" s="77"/>
      <c r="G31" s="78"/>
      <c r="H31" s="1061"/>
      <c r="I31" s="77"/>
      <c r="J31" s="677">
        <f t="shared" si="2"/>
        <v>0</v>
      </c>
      <c r="K31" s="77"/>
      <c r="L31" s="79"/>
      <c r="M31" s="79"/>
      <c r="N31" s="678">
        <f t="shared" si="5"/>
        <v>0</v>
      </c>
      <c r="O31" s="677">
        <f t="shared" si="3"/>
        <v>0</v>
      </c>
      <c r="P31" s="679">
        <f t="shared" si="4"/>
        <v>0</v>
      </c>
    </row>
    <row r="32" spans="1:16" x14ac:dyDescent="0.3">
      <c r="A32" s="680">
        <f>'5K-Real Property Development  '!A29</f>
        <v>0</v>
      </c>
      <c r="B32" s="76"/>
      <c r="C32" s="76"/>
      <c r="D32" s="76"/>
      <c r="E32" s="676">
        <f t="shared" si="1"/>
        <v>0</v>
      </c>
      <c r="F32" s="77"/>
      <c r="G32" s="78"/>
      <c r="H32" s="1061"/>
      <c r="I32" s="77"/>
      <c r="J32" s="677">
        <f t="shared" si="2"/>
        <v>0</v>
      </c>
      <c r="K32" s="77"/>
      <c r="L32" s="79"/>
      <c r="M32" s="79"/>
      <c r="N32" s="678">
        <f t="shared" si="5"/>
        <v>0</v>
      </c>
      <c r="O32" s="677">
        <f t="shared" si="3"/>
        <v>0</v>
      </c>
      <c r="P32" s="679">
        <f t="shared" si="4"/>
        <v>0</v>
      </c>
    </row>
    <row r="33" spans="1:16" x14ac:dyDescent="0.3">
      <c r="A33" s="680">
        <f>'5K-Real Property Development  '!A30</f>
        <v>0</v>
      </c>
      <c r="B33" s="76"/>
      <c r="C33" s="76"/>
      <c r="D33" s="76"/>
      <c r="E33" s="676">
        <f t="shared" si="1"/>
        <v>0</v>
      </c>
      <c r="F33" s="77"/>
      <c r="G33" s="78"/>
      <c r="H33" s="1061"/>
      <c r="I33" s="77"/>
      <c r="J33" s="677">
        <f t="shared" si="2"/>
        <v>0</v>
      </c>
      <c r="K33" s="77"/>
      <c r="L33" s="79"/>
      <c r="M33" s="79"/>
      <c r="N33" s="678">
        <f t="shared" si="5"/>
        <v>0</v>
      </c>
      <c r="O33" s="677">
        <f t="shared" si="3"/>
        <v>0</v>
      </c>
      <c r="P33" s="679">
        <f t="shared" si="4"/>
        <v>0</v>
      </c>
    </row>
    <row r="34" spans="1:16" x14ac:dyDescent="0.3">
      <c r="A34" s="680">
        <f>'5K-Real Property Development  '!A31</f>
        <v>0</v>
      </c>
      <c r="B34" s="76"/>
      <c r="C34" s="76"/>
      <c r="D34" s="76"/>
      <c r="E34" s="676">
        <f t="shared" si="1"/>
        <v>0</v>
      </c>
      <c r="F34" s="77"/>
      <c r="G34" s="78"/>
      <c r="H34" s="1061"/>
      <c r="I34" s="77"/>
      <c r="J34" s="677">
        <f t="shared" si="2"/>
        <v>0</v>
      </c>
      <c r="K34" s="77"/>
      <c r="L34" s="79"/>
      <c r="M34" s="79"/>
      <c r="N34" s="678">
        <f t="shared" si="5"/>
        <v>0</v>
      </c>
      <c r="O34" s="677">
        <f t="shared" si="3"/>
        <v>0</v>
      </c>
      <c r="P34" s="679">
        <f t="shared" si="4"/>
        <v>0</v>
      </c>
    </row>
    <row r="35" spans="1:16" x14ac:dyDescent="0.3">
      <c r="A35" s="680">
        <f>'5K-Real Property Development  '!A32</f>
        <v>0</v>
      </c>
      <c r="B35" s="76"/>
      <c r="C35" s="76"/>
      <c r="D35" s="76"/>
      <c r="E35" s="676">
        <f t="shared" si="1"/>
        <v>0</v>
      </c>
      <c r="F35" s="77"/>
      <c r="G35" s="78"/>
      <c r="H35" s="1061"/>
      <c r="I35" s="77"/>
      <c r="J35" s="677">
        <f t="shared" si="2"/>
        <v>0</v>
      </c>
      <c r="K35" s="77"/>
      <c r="L35" s="79"/>
      <c r="M35" s="79"/>
      <c r="N35" s="678">
        <f t="shared" si="5"/>
        <v>0</v>
      </c>
      <c r="O35" s="677">
        <f t="shared" si="3"/>
        <v>0</v>
      </c>
      <c r="P35" s="679">
        <f t="shared" si="4"/>
        <v>0</v>
      </c>
    </row>
    <row r="36" spans="1:16" x14ac:dyDescent="0.3">
      <c r="A36" s="680">
        <f>'5K-Real Property Development  '!A33</f>
        <v>0</v>
      </c>
      <c r="B36" s="76"/>
      <c r="C36" s="76"/>
      <c r="D36" s="76"/>
      <c r="E36" s="676">
        <f t="shared" si="1"/>
        <v>0</v>
      </c>
      <c r="F36" s="77"/>
      <c r="G36" s="78"/>
      <c r="H36" s="1061"/>
      <c r="I36" s="77"/>
      <c r="J36" s="677">
        <f t="shared" si="2"/>
        <v>0</v>
      </c>
      <c r="K36" s="77"/>
      <c r="L36" s="79"/>
      <c r="M36" s="79"/>
      <c r="N36" s="678">
        <f t="shared" si="5"/>
        <v>0</v>
      </c>
      <c r="O36" s="677">
        <f t="shared" si="3"/>
        <v>0</v>
      </c>
      <c r="P36" s="679">
        <f t="shared" si="4"/>
        <v>0</v>
      </c>
    </row>
    <row r="37" spans="1:16" x14ac:dyDescent="0.3">
      <c r="A37" s="680">
        <f>'5K-Real Property Development  '!A34</f>
        <v>0</v>
      </c>
      <c r="B37" s="76"/>
      <c r="C37" s="76"/>
      <c r="D37" s="76"/>
      <c r="E37" s="676">
        <f t="shared" si="1"/>
        <v>0</v>
      </c>
      <c r="F37" s="77"/>
      <c r="G37" s="78"/>
      <c r="H37" s="1061"/>
      <c r="I37" s="77"/>
      <c r="J37" s="677">
        <f t="shared" si="2"/>
        <v>0</v>
      </c>
      <c r="K37" s="77"/>
      <c r="L37" s="79"/>
      <c r="M37" s="79"/>
      <c r="N37" s="678">
        <f t="shared" si="5"/>
        <v>0</v>
      </c>
      <c r="O37" s="677">
        <f t="shared" si="3"/>
        <v>0</v>
      </c>
      <c r="P37" s="679">
        <f t="shared" si="4"/>
        <v>0</v>
      </c>
    </row>
    <row r="38" spans="1:16" x14ac:dyDescent="0.3">
      <c r="A38" s="680">
        <f>'5K-Real Property Development  '!A35</f>
        <v>0</v>
      </c>
      <c r="B38" s="76"/>
      <c r="C38" s="76"/>
      <c r="D38" s="76"/>
      <c r="E38" s="676">
        <f t="shared" si="1"/>
        <v>0</v>
      </c>
      <c r="F38" s="77"/>
      <c r="G38" s="78"/>
      <c r="H38" s="1061"/>
      <c r="I38" s="77"/>
      <c r="J38" s="677">
        <f t="shared" si="2"/>
        <v>0</v>
      </c>
      <c r="K38" s="77"/>
      <c r="L38" s="79"/>
      <c r="M38" s="79"/>
      <c r="N38" s="678">
        <f t="shared" si="5"/>
        <v>0</v>
      </c>
      <c r="O38" s="677">
        <f t="shared" si="3"/>
        <v>0</v>
      </c>
      <c r="P38" s="679">
        <f t="shared" si="4"/>
        <v>0</v>
      </c>
    </row>
    <row r="39" spans="1:16" x14ac:dyDescent="0.3">
      <c r="A39" s="680">
        <f>'5K-Real Property Development  '!A36</f>
        <v>0</v>
      </c>
      <c r="B39" s="76"/>
      <c r="C39" s="76"/>
      <c r="D39" s="76"/>
      <c r="E39" s="676">
        <f t="shared" si="1"/>
        <v>0</v>
      </c>
      <c r="F39" s="77"/>
      <c r="G39" s="78"/>
      <c r="H39" s="1061"/>
      <c r="I39" s="77"/>
      <c r="J39" s="677">
        <f t="shared" si="2"/>
        <v>0</v>
      </c>
      <c r="K39" s="77"/>
      <c r="L39" s="79"/>
      <c r="M39" s="79"/>
      <c r="N39" s="678">
        <f t="shared" si="5"/>
        <v>0</v>
      </c>
      <c r="O39" s="677">
        <f t="shared" ref="O39:O54" si="6">J39*L39</f>
        <v>0</v>
      </c>
      <c r="P39" s="679">
        <f t="shared" ref="P39:P54" si="7">J39*M39</f>
        <v>0</v>
      </c>
    </row>
    <row r="40" spans="1:16" x14ac:dyDescent="0.3">
      <c r="A40" s="680">
        <f>'5K-Real Property Development  '!A37</f>
        <v>0</v>
      </c>
      <c r="B40" s="76"/>
      <c r="C40" s="76"/>
      <c r="D40" s="76"/>
      <c r="E40" s="676">
        <f t="shared" si="1"/>
        <v>0</v>
      </c>
      <c r="F40" s="77"/>
      <c r="G40" s="78"/>
      <c r="H40" s="1061"/>
      <c r="I40" s="77"/>
      <c r="J40" s="677">
        <f t="shared" si="2"/>
        <v>0</v>
      </c>
      <c r="K40" s="77"/>
      <c r="L40" s="79"/>
      <c r="M40" s="79"/>
      <c r="N40" s="678">
        <f t="shared" si="5"/>
        <v>0</v>
      </c>
      <c r="O40" s="677">
        <f t="shared" si="6"/>
        <v>0</v>
      </c>
      <c r="P40" s="679">
        <f t="shared" si="7"/>
        <v>0</v>
      </c>
    </row>
    <row r="41" spans="1:16" x14ac:dyDescent="0.3">
      <c r="A41" s="680">
        <f>'5K-Real Property Development  '!A38</f>
        <v>0</v>
      </c>
      <c r="B41" s="76"/>
      <c r="C41" s="76"/>
      <c r="D41" s="76"/>
      <c r="E41" s="676">
        <f t="shared" si="1"/>
        <v>0</v>
      </c>
      <c r="F41" s="77"/>
      <c r="G41" s="78"/>
      <c r="H41" s="1061"/>
      <c r="I41" s="77"/>
      <c r="J41" s="677">
        <f t="shared" si="2"/>
        <v>0</v>
      </c>
      <c r="K41" s="77"/>
      <c r="L41" s="79"/>
      <c r="M41" s="79"/>
      <c r="N41" s="678">
        <f t="shared" si="5"/>
        <v>0</v>
      </c>
      <c r="O41" s="677">
        <f t="shared" si="6"/>
        <v>0</v>
      </c>
      <c r="P41" s="679">
        <f t="shared" si="7"/>
        <v>0</v>
      </c>
    </row>
    <row r="42" spans="1:16" x14ac:dyDescent="0.3">
      <c r="A42" s="680">
        <f>'5K-Real Property Development  '!A39</f>
        <v>0</v>
      </c>
      <c r="B42" s="76"/>
      <c r="C42" s="76"/>
      <c r="D42" s="76"/>
      <c r="E42" s="676">
        <f t="shared" si="1"/>
        <v>0</v>
      </c>
      <c r="F42" s="77"/>
      <c r="G42" s="78"/>
      <c r="H42" s="1061"/>
      <c r="I42" s="77"/>
      <c r="J42" s="677">
        <f t="shared" si="2"/>
        <v>0</v>
      </c>
      <c r="K42" s="77"/>
      <c r="L42" s="79"/>
      <c r="M42" s="79"/>
      <c r="N42" s="678">
        <f t="shared" si="5"/>
        <v>0</v>
      </c>
      <c r="O42" s="677">
        <f t="shared" si="6"/>
        <v>0</v>
      </c>
      <c r="P42" s="679">
        <f t="shared" si="7"/>
        <v>0</v>
      </c>
    </row>
    <row r="43" spans="1:16" x14ac:dyDescent="0.3">
      <c r="A43" s="680">
        <f>'5K-Real Property Development  '!A40</f>
        <v>0</v>
      </c>
      <c r="B43" s="76"/>
      <c r="C43" s="76"/>
      <c r="D43" s="76"/>
      <c r="E43" s="676">
        <f t="shared" si="1"/>
        <v>0</v>
      </c>
      <c r="F43" s="77"/>
      <c r="G43" s="78"/>
      <c r="H43" s="1061"/>
      <c r="I43" s="77"/>
      <c r="J43" s="677">
        <f t="shared" si="2"/>
        <v>0</v>
      </c>
      <c r="K43" s="77"/>
      <c r="L43" s="79"/>
      <c r="M43" s="79"/>
      <c r="N43" s="678">
        <f t="shared" si="5"/>
        <v>0</v>
      </c>
      <c r="O43" s="677">
        <f t="shared" si="6"/>
        <v>0</v>
      </c>
      <c r="P43" s="679">
        <f t="shared" si="7"/>
        <v>0</v>
      </c>
    </row>
    <row r="44" spans="1:16" x14ac:dyDescent="0.3">
      <c r="A44" s="680">
        <f>'5K-Real Property Development  '!A41</f>
        <v>0</v>
      </c>
      <c r="B44" s="76"/>
      <c r="C44" s="76"/>
      <c r="D44" s="76"/>
      <c r="E44" s="676">
        <f t="shared" si="1"/>
        <v>0</v>
      </c>
      <c r="F44" s="77"/>
      <c r="G44" s="78"/>
      <c r="H44" s="1061"/>
      <c r="I44" s="77"/>
      <c r="J44" s="677">
        <f t="shared" si="2"/>
        <v>0</v>
      </c>
      <c r="K44" s="77"/>
      <c r="L44" s="79"/>
      <c r="M44" s="79"/>
      <c r="N44" s="678">
        <f t="shared" si="5"/>
        <v>0</v>
      </c>
      <c r="O44" s="677">
        <f t="shared" si="6"/>
        <v>0</v>
      </c>
      <c r="P44" s="679">
        <f t="shared" si="7"/>
        <v>0</v>
      </c>
    </row>
    <row r="45" spans="1:16" x14ac:dyDescent="0.3">
      <c r="A45" s="680">
        <f>'5K-Real Property Development  '!A42</f>
        <v>0</v>
      </c>
      <c r="B45" s="76"/>
      <c r="C45" s="76"/>
      <c r="D45" s="76"/>
      <c r="E45" s="676">
        <f t="shared" si="1"/>
        <v>0</v>
      </c>
      <c r="F45" s="77"/>
      <c r="G45" s="78"/>
      <c r="H45" s="1061"/>
      <c r="I45" s="77"/>
      <c r="J45" s="677">
        <f t="shared" si="2"/>
        <v>0</v>
      </c>
      <c r="K45" s="77"/>
      <c r="L45" s="79"/>
      <c r="M45" s="79"/>
      <c r="N45" s="678">
        <f t="shared" si="5"/>
        <v>0</v>
      </c>
      <c r="O45" s="677">
        <f t="shared" si="6"/>
        <v>0</v>
      </c>
      <c r="P45" s="679">
        <f t="shared" si="7"/>
        <v>0</v>
      </c>
    </row>
    <row r="46" spans="1:16" x14ac:dyDescent="0.3">
      <c r="A46" s="680">
        <f>'5K-Real Property Development  '!A43</f>
        <v>0</v>
      </c>
      <c r="B46" s="76"/>
      <c r="C46" s="76"/>
      <c r="D46" s="76"/>
      <c r="E46" s="676">
        <f t="shared" si="1"/>
        <v>0</v>
      </c>
      <c r="F46" s="77"/>
      <c r="G46" s="78"/>
      <c r="H46" s="1061"/>
      <c r="I46" s="77"/>
      <c r="J46" s="677">
        <f t="shared" si="2"/>
        <v>0</v>
      </c>
      <c r="K46" s="77"/>
      <c r="L46" s="79"/>
      <c r="M46" s="79"/>
      <c r="N46" s="678">
        <f t="shared" si="5"/>
        <v>0</v>
      </c>
      <c r="O46" s="677">
        <f t="shared" si="6"/>
        <v>0</v>
      </c>
      <c r="P46" s="679">
        <f t="shared" si="7"/>
        <v>0</v>
      </c>
    </row>
    <row r="47" spans="1:16" x14ac:dyDescent="0.3">
      <c r="A47" s="680">
        <f>'5K-Real Property Development  '!A44</f>
        <v>0</v>
      </c>
      <c r="B47" s="76"/>
      <c r="C47" s="76"/>
      <c r="D47" s="76"/>
      <c r="E47" s="676">
        <f t="shared" si="1"/>
        <v>0</v>
      </c>
      <c r="F47" s="77"/>
      <c r="G47" s="78"/>
      <c r="H47" s="1061"/>
      <c r="I47" s="77"/>
      <c r="J47" s="677">
        <f t="shared" si="2"/>
        <v>0</v>
      </c>
      <c r="K47" s="77"/>
      <c r="L47" s="79"/>
      <c r="M47" s="79"/>
      <c r="N47" s="678">
        <f t="shared" si="5"/>
        <v>0</v>
      </c>
      <c r="O47" s="677">
        <f t="shared" si="6"/>
        <v>0</v>
      </c>
      <c r="P47" s="679">
        <f t="shared" si="7"/>
        <v>0</v>
      </c>
    </row>
    <row r="48" spans="1:16" x14ac:dyDescent="0.3">
      <c r="A48" s="680">
        <f>'5K-Real Property Development  '!A45</f>
        <v>0</v>
      </c>
      <c r="B48" s="76"/>
      <c r="C48" s="76"/>
      <c r="D48" s="76"/>
      <c r="E48" s="676">
        <f t="shared" si="1"/>
        <v>0</v>
      </c>
      <c r="F48" s="77"/>
      <c r="G48" s="78"/>
      <c r="H48" s="1061"/>
      <c r="I48" s="77"/>
      <c r="J48" s="677">
        <f t="shared" si="2"/>
        <v>0</v>
      </c>
      <c r="K48" s="77"/>
      <c r="L48" s="79"/>
      <c r="M48" s="79"/>
      <c r="N48" s="678">
        <f t="shared" si="5"/>
        <v>0</v>
      </c>
      <c r="O48" s="677">
        <f t="shared" si="6"/>
        <v>0</v>
      </c>
      <c r="P48" s="679">
        <f t="shared" si="7"/>
        <v>0</v>
      </c>
    </row>
    <row r="49" spans="1:16" x14ac:dyDescent="0.3">
      <c r="A49" s="680">
        <f>'5K-Real Property Development  '!A46</f>
        <v>0</v>
      </c>
      <c r="B49" s="76"/>
      <c r="C49" s="76"/>
      <c r="D49" s="76"/>
      <c r="E49" s="676">
        <f t="shared" si="1"/>
        <v>0</v>
      </c>
      <c r="F49" s="77"/>
      <c r="G49" s="78"/>
      <c r="H49" s="1061"/>
      <c r="I49" s="77"/>
      <c r="J49" s="677">
        <f t="shared" si="2"/>
        <v>0</v>
      </c>
      <c r="K49" s="77"/>
      <c r="L49" s="79"/>
      <c r="M49" s="79"/>
      <c r="N49" s="678">
        <f t="shared" si="5"/>
        <v>0</v>
      </c>
      <c r="O49" s="677">
        <f t="shared" si="6"/>
        <v>0</v>
      </c>
      <c r="P49" s="679">
        <f t="shared" si="7"/>
        <v>0</v>
      </c>
    </row>
    <row r="50" spans="1:16" x14ac:dyDescent="0.3">
      <c r="A50" s="680">
        <f>'5K-Real Property Development  '!A47</f>
        <v>0</v>
      </c>
      <c r="B50" s="76"/>
      <c r="C50" s="76"/>
      <c r="D50" s="76"/>
      <c r="E50" s="676">
        <f t="shared" si="1"/>
        <v>0</v>
      </c>
      <c r="F50" s="77"/>
      <c r="G50" s="78"/>
      <c r="H50" s="1061"/>
      <c r="I50" s="77"/>
      <c r="J50" s="677">
        <f t="shared" si="2"/>
        <v>0</v>
      </c>
      <c r="K50" s="77"/>
      <c r="L50" s="79"/>
      <c r="M50" s="79"/>
      <c r="N50" s="678">
        <f t="shared" si="5"/>
        <v>0</v>
      </c>
      <c r="O50" s="677">
        <f t="shared" si="6"/>
        <v>0</v>
      </c>
      <c r="P50" s="679">
        <f t="shared" si="7"/>
        <v>0</v>
      </c>
    </row>
    <row r="51" spans="1:16" x14ac:dyDescent="0.3">
      <c r="A51" s="680">
        <f>'5K-Real Property Development  '!A48</f>
        <v>0</v>
      </c>
      <c r="B51" s="76"/>
      <c r="C51" s="76"/>
      <c r="D51" s="76"/>
      <c r="E51" s="676">
        <f t="shared" si="1"/>
        <v>0</v>
      </c>
      <c r="F51" s="77"/>
      <c r="G51" s="78"/>
      <c r="H51" s="1061"/>
      <c r="I51" s="77"/>
      <c r="J51" s="677">
        <f t="shared" si="2"/>
        <v>0</v>
      </c>
      <c r="K51" s="77"/>
      <c r="L51" s="79"/>
      <c r="M51" s="79"/>
      <c r="N51" s="678">
        <f t="shared" si="5"/>
        <v>0</v>
      </c>
      <c r="O51" s="677">
        <f t="shared" si="6"/>
        <v>0</v>
      </c>
      <c r="P51" s="679">
        <f t="shared" si="7"/>
        <v>0</v>
      </c>
    </row>
    <row r="52" spans="1:16" x14ac:dyDescent="0.3">
      <c r="A52" s="680">
        <f>'5K-Real Property Development  '!A49</f>
        <v>0</v>
      </c>
      <c r="B52" s="76"/>
      <c r="C52" s="76"/>
      <c r="D52" s="76"/>
      <c r="E52" s="676">
        <f t="shared" si="1"/>
        <v>0</v>
      </c>
      <c r="F52" s="77"/>
      <c r="G52" s="78"/>
      <c r="H52" s="1061"/>
      <c r="I52" s="77"/>
      <c r="J52" s="677">
        <f t="shared" si="2"/>
        <v>0</v>
      </c>
      <c r="K52" s="77"/>
      <c r="L52" s="79"/>
      <c r="M52" s="79"/>
      <c r="N52" s="678">
        <f t="shared" si="5"/>
        <v>0</v>
      </c>
      <c r="O52" s="677">
        <f t="shared" si="6"/>
        <v>0</v>
      </c>
      <c r="P52" s="679">
        <f t="shared" si="7"/>
        <v>0</v>
      </c>
    </row>
    <row r="53" spans="1:16" x14ac:dyDescent="0.3">
      <c r="A53" s="680">
        <f>'5K-Real Property Development  '!A50</f>
        <v>0</v>
      </c>
      <c r="B53" s="76"/>
      <c r="C53" s="76"/>
      <c r="D53" s="76"/>
      <c r="E53" s="676">
        <f t="shared" si="1"/>
        <v>0</v>
      </c>
      <c r="F53" s="77"/>
      <c r="G53" s="78"/>
      <c r="H53" s="1061"/>
      <c r="I53" s="77"/>
      <c r="J53" s="677">
        <f t="shared" si="2"/>
        <v>0</v>
      </c>
      <c r="K53" s="77"/>
      <c r="L53" s="79"/>
      <c r="M53" s="79"/>
      <c r="N53" s="678">
        <f t="shared" si="5"/>
        <v>0</v>
      </c>
      <c r="O53" s="677">
        <f t="shared" si="6"/>
        <v>0</v>
      </c>
      <c r="P53" s="679">
        <f t="shared" si="7"/>
        <v>0</v>
      </c>
    </row>
    <row r="54" spans="1:16" ht="15" thickBot="1" x14ac:dyDescent="0.35">
      <c r="A54" s="685">
        <f>'5K-Real Property Development  '!A51</f>
        <v>0</v>
      </c>
      <c r="B54" s="705"/>
      <c r="C54" s="705"/>
      <c r="D54" s="705"/>
      <c r="E54" s="687">
        <f t="shared" si="1"/>
        <v>0</v>
      </c>
      <c r="F54" s="302"/>
      <c r="G54" s="303"/>
      <c r="H54" s="1062"/>
      <c r="I54" s="302"/>
      <c r="J54" s="689">
        <f t="shared" si="2"/>
        <v>0</v>
      </c>
      <c r="K54" s="302"/>
      <c r="L54" s="304"/>
      <c r="M54" s="304"/>
      <c r="N54" s="691">
        <f t="shared" si="5"/>
        <v>0</v>
      </c>
      <c r="O54" s="689">
        <f t="shared" si="6"/>
        <v>0</v>
      </c>
      <c r="P54" s="692">
        <f t="shared" si="7"/>
        <v>0</v>
      </c>
    </row>
    <row r="55" spans="1:16" ht="15" thickTop="1" x14ac:dyDescent="0.3">
      <c r="A55" s="693"/>
      <c r="B55" s="694"/>
      <c r="C55" s="694"/>
      <c r="D55" s="694"/>
      <c r="E55" s="694"/>
      <c r="F55" s="695"/>
      <c r="G55" s="696"/>
      <c r="H55" s="1063"/>
      <c r="I55" s="695"/>
      <c r="J55" s="695"/>
      <c r="K55" s="695"/>
      <c r="L55" s="697"/>
      <c r="M55" s="697"/>
      <c r="N55" s="698"/>
      <c r="O55" s="695"/>
      <c r="P55" s="695"/>
    </row>
  </sheetData>
  <sheetProtection algorithmName="SHA-512" hashValue="lggDezEYe3ZnUVe2IL9kVYbqXyXrBNnPrpOZP4kzEq0CDHxYdIzKHNWIH2AIAi1AsSsCkcOBQj77a93RbeWYCA==" saltValue="YIfDG1gPF0aezjjQNCC5Xw==" spinCount="100000" sheet="1" selectLockedCells="1"/>
  <mergeCells count="1">
    <mergeCell ref="A3:P3"/>
  </mergeCells>
  <dataValidations count="1">
    <dataValidation type="list" allowBlank="1" showInputMessage="1" showErrorMessage="1" sqref="K9:K54" xr:uid="{00000000-0002-0000-0E00-000000000000}">
      <formula1>$T$5:$T$14</formula1>
    </dataValidation>
  </dataValidations>
  <hyperlinks>
    <hyperlink ref="A3:P3" location="WORKSHEET_5L__Real_Property_Incremental_Values" display="Real Property Incremental Value" xr:uid="{00000000-0004-0000-0E00-000000000000}"/>
  </hyperlinks>
  <pageMargins left="0.25" right="0.25" top="0.75" bottom="0.75" header="0.3" footer="0.3"/>
  <pageSetup paperSize="1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FN71"/>
  <sheetViews>
    <sheetView topLeftCell="A5" zoomScaleNormal="100" zoomScaleSheetLayoutView="70" workbookViewId="0">
      <selection activeCell="G14" sqref="G14"/>
    </sheetView>
  </sheetViews>
  <sheetFormatPr defaultColWidth="9.109375" defaultRowHeight="14.4" x14ac:dyDescent="0.3"/>
  <cols>
    <col min="1" max="1" width="21.44140625" style="699" customWidth="1"/>
    <col min="2" max="2" width="11.44140625" style="700" hidden="1" customWidth="1"/>
    <col min="3" max="3" width="12.109375" style="700" hidden="1" customWidth="1"/>
    <col min="4" max="5" width="11.109375" style="700" hidden="1" customWidth="1"/>
    <col min="6" max="6" width="9.6640625" style="701" hidden="1" customWidth="1"/>
    <col min="7" max="7" width="13.33203125" style="702" customWidth="1"/>
    <col min="8" max="9" width="13.109375" style="701" customWidth="1"/>
    <col min="10" max="10" width="11.33203125" style="701" hidden="1" customWidth="1"/>
    <col min="11" max="11" width="13.5546875" style="703" hidden="1" customWidth="1"/>
    <col min="12" max="12" width="17" style="704" hidden="1" customWidth="1"/>
    <col min="13" max="13" width="13.44140625" style="701" customWidth="1"/>
    <col min="14" max="14" width="13.5546875" style="826" customWidth="1"/>
    <col min="15" max="15" width="6.6640625" style="819" customWidth="1"/>
    <col min="16" max="16" width="11.33203125" style="820" customWidth="1"/>
    <col min="17" max="17" width="13.33203125" style="709" customWidth="1"/>
    <col min="18" max="18" width="13.5546875" style="710" customWidth="1"/>
    <col min="19" max="19" width="14.44140625" style="827" customWidth="1"/>
    <col min="20" max="20" width="3.88671875" style="637" customWidth="1"/>
    <col min="21" max="21" width="14.109375" style="716" customWidth="1"/>
    <col min="22" max="22" width="12.88671875" style="713" customWidth="1"/>
    <col min="23" max="23" width="12.5546875" style="715" customWidth="1"/>
    <col min="24" max="24" width="14.109375" style="716" customWidth="1"/>
    <col min="25" max="25" width="12.88671875" style="713" customWidth="1"/>
    <col min="26" max="26" width="12.5546875" style="715" customWidth="1"/>
    <col min="27" max="27" width="14.109375" style="716" customWidth="1"/>
    <col min="28" max="28" width="12.88671875" style="713" customWidth="1"/>
    <col min="29" max="29" width="12.5546875" style="715" customWidth="1"/>
    <col min="30" max="30" width="14.109375" style="716" customWidth="1"/>
    <col min="31" max="31" width="12.88671875" style="713" customWidth="1"/>
    <col min="32" max="32" width="12.5546875" style="715" customWidth="1"/>
    <col min="33" max="33" width="14.109375" style="716" customWidth="1"/>
    <col min="34" max="34" width="12.88671875" style="713" customWidth="1"/>
    <col min="35" max="35" width="12.5546875" style="715" customWidth="1"/>
    <col min="36" max="36" width="14.109375" style="716" customWidth="1"/>
    <col min="37" max="37" width="12.88671875" style="713" customWidth="1"/>
    <col min="38" max="38" width="12.5546875" style="715" customWidth="1"/>
    <col min="39" max="39" width="14.109375" style="716" customWidth="1"/>
    <col min="40" max="40" width="12.88671875" style="713" customWidth="1"/>
    <col min="41" max="41" width="12.5546875" style="715" customWidth="1"/>
    <col min="42" max="42" width="14.109375" style="716" customWidth="1"/>
    <col min="43" max="43" width="12.88671875" style="713" customWidth="1"/>
    <col min="44" max="44" width="12.5546875" style="715" customWidth="1"/>
    <col min="45" max="45" width="14.109375" style="716" customWidth="1"/>
    <col min="46" max="46" width="12.88671875" style="713" customWidth="1"/>
    <col min="47" max="47" width="12.5546875" style="715" customWidth="1"/>
    <col min="48" max="48" width="12.88671875" style="716" bestFit="1" customWidth="1"/>
    <col min="49" max="49" width="12.88671875" style="713" customWidth="1"/>
    <col min="50" max="50" width="12.5546875" style="715" customWidth="1"/>
    <col min="51" max="51" width="14.109375" style="716" customWidth="1"/>
    <col min="52" max="52" width="12.88671875" style="713" customWidth="1"/>
    <col min="53" max="53" width="12.5546875" style="715" customWidth="1"/>
    <col min="54" max="54" width="14.109375" style="716" customWidth="1"/>
    <col min="55" max="55" width="12.88671875" style="713" customWidth="1"/>
    <col min="56" max="56" width="12.5546875" style="715" customWidth="1"/>
    <col min="57" max="57" width="14.109375" style="716" customWidth="1"/>
    <col min="58" max="58" width="12.88671875" style="713" customWidth="1"/>
    <col min="59" max="59" width="12.5546875" style="715" customWidth="1"/>
    <col min="60" max="60" width="14.109375" style="716" customWidth="1"/>
    <col min="61" max="61" width="12.88671875" style="713" customWidth="1"/>
    <col min="62" max="62" width="12.5546875" style="715" customWidth="1"/>
    <col min="63" max="63" width="14.109375" style="716" customWidth="1"/>
    <col min="64" max="64" width="12.88671875" style="713" customWidth="1"/>
    <col min="65" max="65" width="12.5546875" style="715" customWidth="1"/>
    <col min="66" max="66" width="14.109375" style="716" customWidth="1"/>
    <col min="67" max="67" width="12.88671875" style="713" customWidth="1"/>
    <col min="68" max="68" width="12.5546875" style="715" customWidth="1"/>
    <col min="69" max="69" width="14.109375" style="716" customWidth="1"/>
    <col min="70" max="70" width="12.88671875" style="713" customWidth="1"/>
    <col min="71" max="71" width="12.5546875" style="715" customWidth="1"/>
    <col min="72" max="72" width="14.109375" style="716" customWidth="1"/>
    <col min="73" max="73" width="12.88671875" style="713" customWidth="1"/>
    <col min="74" max="74" width="12.5546875" style="715" customWidth="1"/>
    <col min="75" max="75" width="14.109375" style="716" customWidth="1"/>
    <col min="76" max="76" width="12.88671875" style="713" customWidth="1"/>
    <col min="77" max="77" width="12.5546875" style="715" customWidth="1"/>
    <col min="78" max="78" width="14.109375" style="716" customWidth="1"/>
    <col min="79" max="79" width="12.88671875" style="713" customWidth="1"/>
    <col min="80" max="80" width="12.5546875" style="715" customWidth="1"/>
    <col min="81" max="81" width="14.109375" style="716" hidden="1" customWidth="1"/>
    <col min="82" max="82" width="12.88671875" style="713" hidden="1" customWidth="1"/>
    <col min="83" max="83" width="12.5546875" style="715" hidden="1" customWidth="1"/>
    <col min="84" max="84" width="14.109375" style="716" hidden="1" customWidth="1"/>
    <col min="85" max="85" width="12.88671875" style="713" hidden="1" customWidth="1"/>
    <col min="86" max="86" width="12.5546875" style="715" hidden="1" customWidth="1"/>
    <col min="87" max="87" width="14.109375" style="716" hidden="1" customWidth="1"/>
    <col min="88" max="88" width="12.88671875" style="713" hidden="1" customWidth="1"/>
    <col min="89" max="89" width="12.5546875" style="715" hidden="1" customWidth="1"/>
    <col min="90" max="90" width="14.109375" style="716" hidden="1" customWidth="1"/>
    <col min="91" max="91" width="12.88671875" style="713" hidden="1" customWidth="1"/>
    <col min="92" max="92" width="12.5546875" style="715" hidden="1" customWidth="1"/>
    <col min="93" max="93" width="14.109375" style="716" hidden="1" customWidth="1"/>
    <col min="94" max="94" width="12.88671875" style="713" hidden="1" customWidth="1"/>
    <col min="95" max="95" width="12.5546875" style="715" hidden="1" customWidth="1"/>
    <col min="96" max="96" width="9.109375" style="637"/>
    <col min="97" max="97" width="14" style="637" customWidth="1"/>
    <col min="98" max="98" width="16.33203125" style="637" customWidth="1"/>
    <col min="99" max="170" width="9.109375" style="637"/>
    <col min="171" max="16384" width="9.109375" style="638"/>
  </cols>
  <sheetData>
    <row r="1" spans="1:170" s="369" customFormat="1" x14ac:dyDescent="0.3">
      <c r="A1" s="367" t="str">
        <f>'1-Years and Tax Rates'!B1</f>
        <v>(Municipality)</v>
      </c>
      <c r="B1" s="368"/>
    </row>
    <row r="2" spans="1:170" s="369" customFormat="1" ht="15" thickBot="1" x14ac:dyDescent="0.35">
      <c r="A2" s="370">
        <f>'1-Years and Tax Rates'!B2</f>
        <v>42917</v>
      </c>
    </row>
    <row r="3" spans="1:170" ht="15" thickBot="1" x14ac:dyDescent="0.35">
      <c r="A3" s="1500" t="s">
        <v>561</v>
      </c>
      <c r="B3" s="1501"/>
      <c r="C3" s="1501"/>
      <c r="D3" s="1501"/>
      <c r="E3" s="1501"/>
      <c r="F3" s="1501"/>
      <c r="G3" s="1501"/>
      <c r="H3" s="1501"/>
      <c r="I3" s="1501"/>
      <c r="J3" s="1501"/>
      <c r="K3" s="1501"/>
      <c r="L3" s="1501"/>
      <c r="M3" s="1502"/>
      <c r="N3" s="706"/>
      <c r="O3" s="707"/>
      <c r="P3" s="708"/>
      <c r="S3" s="711"/>
      <c r="U3" s="712"/>
      <c r="W3" s="714"/>
      <c r="X3" s="712"/>
      <c r="Z3" s="714"/>
      <c r="AA3" s="712"/>
      <c r="AC3" s="714"/>
      <c r="AD3" s="712"/>
      <c r="AF3" s="714"/>
      <c r="AG3" s="712"/>
      <c r="AI3" s="714"/>
      <c r="AJ3" s="712"/>
      <c r="AL3" s="714"/>
      <c r="AM3" s="712"/>
      <c r="AO3" s="714"/>
      <c r="AP3" s="712"/>
      <c r="AR3" s="714"/>
      <c r="AS3" s="712"/>
      <c r="AU3" s="714"/>
      <c r="AV3" s="712"/>
      <c r="AX3" s="714"/>
      <c r="AY3" s="712"/>
      <c r="BA3" s="714"/>
      <c r="BB3" s="712"/>
      <c r="BD3" s="714"/>
      <c r="BE3" s="712"/>
      <c r="BG3" s="714"/>
      <c r="BH3" s="712"/>
      <c r="BJ3" s="714"/>
      <c r="BK3" s="712"/>
      <c r="BM3" s="714"/>
      <c r="BN3" s="712"/>
      <c r="BP3" s="714"/>
      <c r="BQ3" s="712"/>
      <c r="BS3" s="714"/>
      <c r="BT3" s="712"/>
      <c r="BV3" s="714"/>
      <c r="BW3" s="712"/>
      <c r="BY3" s="714"/>
      <c r="BZ3" s="712"/>
    </row>
    <row r="4" spans="1:170" s="633" customFormat="1" ht="94.8" thickTop="1" thickBot="1" x14ac:dyDescent="0.35">
      <c r="A4" s="649" t="s">
        <v>134</v>
      </c>
      <c r="B4" s="650" t="s">
        <v>113</v>
      </c>
      <c r="C4" s="650" t="s">
        <v>112</v>
      </c>
      <c r="D4" s="650" t="s">
        <v>114</v>
      </c>
      <c r="E4" s="650" t="s">
        <v>135</v>
      </c>
      <c r="F4" s="651" t="s">
        <v>115</v>
      </c>
      <c r="G4" s="652" t="s">
        <v>306</v>
      </c>
      <c r="H4" s="651" t="s">
        <v>305</v>
      </c>
      <c r="I4" s="651" t="s">
        <v>19</v>
      </c>
      <c r="J4" s="651" t="s">
        <v>137</v>
      </c>
      <c r="K4" s="653" t="s">
        <v>138</v>
      </c>
      <c r="L4" s="654" t="s">
        <v>139</v>
      </c>
      <c r="M4" s="651" t="s">
        <v>140</v>
      </c>
      <c r="N4" s="439" t="s">
        <v>619</v>
      </c>
      <c r="O4" s="1494" t="s">
        <v>688</v>
      </c>
      <c r="P4" s="1494"/>
      <c r="Q4" s="717" t="s">
        <v>328</v>
      </c>
      <c r="R4" s="717" t="s">
        <v>329</v>
      </c>
      <c r="S4" s="717" t="s">
        <v>330</v>
      </c>
      <c r="T4" s="718"/>
      <c r="U4" s="719" t="s">
        <v>171</v>
      </c>
      <c r="V4" s="719" t="s">
        <v>172</v>
      </c>
      <c r="W4" s="719" t="s">
        <v>620</v>
      </c>
      <c r="X4" s="719" t="s">
        <v>171</v>
      </c>
      <c r="Y4" s="719" t="s">
        <v>172</v>
      </c>
      <c r="Z4" s="719" t="s">
        <v>620</v>
      </c>
      <c r="AA4" s="719" t="s">
        <v>171</v>
      </c>
      <c r="AB4" s="719" t="s">
        <v>172</v>
      </c>
      <c r="AC4" s="719" t="s">
        <v>620</v>
      </c>
      <c r="AD4" s="719" t="s">
        <v>171</v>
      </c>
      <c r="AE4" s="719" t="s">
        <v>172</v>
      </c>
      <c r="AF4" s="719" t="s">
        <v>620</v>
      </c>
      <c r="AG4" s="719" t="s">
        <v>171</v>
      </c>
      <c r="AH4" s="719" t="s">
        <v>172</v>
      </c>
      <c r="AI4" s="719" t="s">
        <v>620</v>
      </c>
      <c r="AJ4" s="719" t="s">
        <v>171</v>
      </c>
      <c r="AK4" s="719" t="s">
        <v>172</v>
      </c>
      <c r="AL4" s="719" t="s">
        <v>620</v>
      </c>
      <c r="AM4" s="719" t="s">
        <v>171</v>
      </c>
      <c r="AN4" s="719" t="s">
        <v>172</v>
      </c>
      <c r="AO4" s="719" t="s">
        <v>620</v>
      </c>
      <c r="AP4" s="719" t="s">
        <v>171</v>
      </c>
      <c r="AQ4" s="719" t="s">
        <v>172</v>
      </c>
      <c r="AR4" s="719" t="s">
        <v>620</v>
      </c>
      <c r="AS4" s="719" t="s">
        <v>171</v>
      </c>
      <c r="AT4" s="719" t="s">
        <v>172</v>
      </c>
      <c r="AU4" s="719" t="s">
        <v>620</v>
      </c>
      <c r="AV4" s="719" t="s">
        <v>171</v>
      </c>
      <c r="AW4" s="719" t="s">
        <v>172</v>
      </c>
      <c r="AX4" s="719" t="s">
        <v>620</v>
      </c>
      <c r="AY4" s="719" t="s">
        <v>171</v>
      </c>
      <c r="AZ4" s="719" t="s">
        <v>172</v>
      </c>
      <c r="BA4" s="719" t="s">
        <v>620</v>
      </c>
      <c r="BB4" s="719" t="s">
        <v>171</v>
      </c>
      <c r="BC4" s="719" t="s">
        <v>172</v>
      </c>
      <c r="BD4" s="719" t="s">
        <v>620</v>
      </c>
      <c r="BE4" s="719" t="s">
        <v>171</v>
      </c>
      <c r="BF4" s="719" t="s">
        <v>172</v>
      </c>
      <c r="BG4" s="719" t="s">
        <v>620</v>
      </c>
      <c r="BH4" s="719" t="s">
        <v>171</v>
      </c>
      <c r="BI4" s="719" t="s">
        <v>172</v>
      </c>
      <c r="BJ4" s="719" t="s">
        <v>620</v>
      </c>
      <c r="BK4" s="719" t="s">
        <v>171</v>
      </c>
      <c r="BL4" s="719" t="s">
        <v>172</v>
      </c>
      <c r="BM4" s="719" t="s">
        <v>620</v>
      </c>
      <c r="BN4" s="719" t="s">
        <v>171</v>
      </c>
      <c r="BO4" s="719" t="s">
        <v>172</v>
      </c>
      <c r="BP4" s="719" t="s">
        <v>620</v>
      </c>
      <c r="BQ4" s="719" t="s">
        <v>171</v>
      </c>
      <c r="BR4" s="719" t="s">
        <v>172</v>
      </c>
      <c r="BS4" s="719" t="s">
        <v>620</v>
      </c>
      <c r="BT4" s="719" t="s">
        <v>171</v>
      </c>
      <c r="BU4" s="719" t="s">
        <v>172</v>
      </c>
      <c r="BV4" s="719" t="s">
        <v>620</v>
      </c>
      <c r="BW4" s="719" t="s">
        <v>171</v>
      </c>
      <c r="BX4" s="719" t="s">
        <v>172</v>
      </c>
      <c r="BY4" s="719" t="s">
        <v>620</v>
      </c>
      <c r="BZ4" s="719" t="s">
        <v>171</v>
      </c>
      <c r="CA4" s="719" t="s">
        <v>172</v>
      </c>
      <c r="CB4" s="720" t="s">
        <v>620</v>
      </c>
      <c r="CC4" s="721" t="s">
        <v>171</v>
      </c>
      <c r="CD4" s="722" t="s">
        <v>172</v>
      </c>
      <c r="CE4" s="723" t="s">
        <v>173</v>
      </c>
      <c r="CF4" s="721" t="s">
        <v>171</v>
      </c>
      <c r="CG4" s="722" t="s">
        <v>172</v>
      </c>
      <c r="CH4" s="723" t="s">
        <v>173</v>
      </c>
      <c r="CI4" s="721" t="s">
        <v>171</v>
      </c>
      <c r="CJ4" s="722" t="s">
        <v>172</v>
      </c>
      <c r="CK4" s="723" t="s">
        <v>173</v>
      </c>
      <c r="CL4" s="721" t="s">
        <v>171</v>
      </c>
      <c r="CM4" s="722" t="s">
        <v>172</v>
      </c>
      <c r="CN4" s="723" t="s">
        <v>173</v>
      </c>
      <c r="CO4" s="721" t="s">
        <v>171</v>
      </c>
      <c r="CP4" s="722" t="s">
        <v>172</v>
      </c>
      <c r="CQ4" s="723" t="s">
        <v>173</v>
      </c>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c r="EL4" s="632"/>
      <c r="EM4" s="632"/>
      <c r="EN4" s="632"/>
      <c r="EO4" s="632"/>
      <c r="EP4" s="632"/>
      <c r="EQ4" s="632"/>
      <c r="ER4" s="632"/>
      <c r="ES4" s="632"/>
      <c r="ET4" s="632"/>
      <c r="EU4" s="632"/>
      <c r="EV4" s="632"/>
      <c r="EW4" s="632"/>
      <c r="EX4" s="632"/>
      <c r="EY4" s="632"/>
      <c r="EZ4" s="632"/>
      <c r="FA4" s="632"/>
      <c r="FB4" s="632"/>
      <c r="FC4" s="632"/>
      <c r="FD4" s="632"/>
      <c r="FE4" s="632"/>
      <c r="FF4" s="632"/>
      <c r="FG4" s="632"/>
      <c r="FH4" s="632"/>
      <c r="FI4" s="632"/>
      <c r="FJ4" s="632"/>
      <c r="FK4" s="632"/>
      <c r="FL4" s="632"/>
      <c r="FM4" s="632"/>
      <c r="FN4" s="632"/>
    </row>
    <row r="5" spans="1:170" s="633" customFormat="1" ht="29.4" customHeight="1" thickBot="1" x14ac:dyDescent="0.35">
      <c r="A5" s="724"/>
      <c r="B5" s="725"/>
      <c r="C5" s="659"/>
      <c r="D5" s="725"/>
      <c r="E5" s="659"/>
      <c r="F5" s="660"/>
      <c r="G5" s="661"/>
      <c r="H5" s="660"/>
      <c r="I5" s="660"/>
      <c r="J5" s="660"/>
      <c r="K5" s="662"/>
      <c r="L5" s="663"/>
      <c r="M5" s="660"/>
      <c r="N5" s="660"/>
      <c r="O5" s="1495">
        <f>'1-Years and Tax Rates'!$B$4</f>
        <v>0</v>
      </c>
      <c r="P5" s="1495"/>
      <c r="Q5" s="726">
        <f>'1-Years and Tax Rates'!$B$9</f>
        <v>0</v>
      </c>
      <c r="R5" s="726">
        <f>'1-Years and Tax Rates'!$B$10</f>
        <v>0</v>
      </c>
      <c r="S5" s="726">
        <f>'1-Years and Tax Rates'!$B$11</f>
        <v>0</v>
      </c>
      <c r="U5" s="727" t="s">
        <v>174</v>
      </c>
      <c r="V5" s="728">
        <f>$O$6+0</f>
        <v>0</v>
      </c>
      <c r="W5" s="727"/>
      <c r="X5" s="727" t="s">
        <v>175</v>
      </c>
      <c r="Y5" s="728">
        <f>V5+1</f>
        <v>1</v>
      </c>
      <c r="Z5" s="727"/>
      <c r="AA5" s="727" t="s">
        <v>176</v>
      </c>
      <c r="AB5" s="728">
        <f>Y5+1</f>
        <v>2</v>
      </c>
      <c r="AC5" s="727"/>
      <c r="AD5" s="727" t="s">
        <v>177</v>
      </c>
      <c r="AE5" s="728">
        <f>AB5+1</f>
        <v>3</v>
      </c>
      <c r="AF5" s="727"/>
      <c r="AG5" s="727" t="s">
        <v>178</v>
      </c>
      <c r="AH5" s="728">
        <f>AE5+1</f>
        <v>4</v>
      </c>
      <c r="AI5" s="727"/>
      <c r="AJ5" s="727" t="s">
        <v>179</v>
      </c>
      <c r="AK5" s="728">
        <f>AH5+1</f>
        <v>5</v>
      </c>
      <c r="AL5" s="727"/>
      <c r="AM5" s="727" t="s">
        <v>180</v>
      </c>
      <c r="AN5" s="728">
        <f>AK5+1</f>
        <v>6</v>
      </c>
      <c r="AO5" s="727"/>
      <c r="AP5" s="727" t="s">
        <v>181</v>
      </c>
      <c r="AQ5" s="728">
        <f>AN5+1</f>
        <v>7</v>
      </c>
      <c r="AR5" s="727"/>
      <c r="AS5" s="727" t="s">
        <v>182</v>
      </c>
      <c r="AT5" s="728">
        <f>AQ5+1</f>
        <v>8</v>
      </c>
      <c r="AU5" s="727"/>
      <c r="AV5" s="727" t="s">
        <v>183</v>
      </c>
      <c r="AW5" s="728">
        <f>AT5+1</f>
        <v>9</v>
      </c>
      <c r="AX5" s="727"/>
      <c r="AY5" s="727" t="s">
        <v>184</v>
      </c>
      <c r="AZ5" s="728">
        <f>AW5+1</f>
        <v>10</v>
      </c>
      <c r="BA5" s="727"/>
      <c r="BB5" s="727" t="s">
        <v>185</v>
      </c>
      <c r="BC5" s="728">
        <f>AZ5+1</f>
        <v>11</v>
      </c>
      <c r="BD5" s="727"/>
      <c r="BE5" s="727" t="s">
        <v>186</v>
      </c>
      <c r="BF5" s="728">
        <f>BC5+1</f>
        <v>12</v>
      </c>
      <c r="BG5" s="727"/>
      <c r="BH5" s="727" t="s">
        <v>187</v>
      </c>
      <c r="BI5" s="728">
        <f>BF5+1</f>
        <v>13</v>
      </c>
      <c r="BJ5" s="727"/>
      <c r="BK5" s="727" t="s">
        <v>188</v>
      </c>
      <c r="BL5" s="728">
        <f>BI5+1</f>
        <v>14</v>
      </c>
      <c r="BM5" s="727"/>
      <c r="BN5" s="727" t="s">
        <v>189</v>
      </c>
      <c r="BO5" s="728">
        <f>BL5+1</f>
        <v>15</v>
      </c>
      <c r="BP5" s="727"/>
      <c r="BQ5" s="727" t="s">
        <v>190</v>
      </c>
      <c r="BR5" s="728">
        <f>BO5+1</f>
        <v>16</v>
      </c>
      <c r="BS5" s="727"/>
      <c r="BT5" s="727" t="s">
        <v>191</v>
      </c>
      <c r="BU5" s="728">
        <f>BR5+1</f>
        <v>17</v>
      </c>
      <c r="BV5" s="727"/>
      <c r="BW5" s="727" t="s">
        <v>192</v>
      </c>
      <c r="BX5" s="728">
        <f>BU5+1</f>
        <v>18</v>
      </c>
      <c r="BY5" s="727"/>
      <c r="BZ5" s="727" t="s">
        <v>193</v>
      </c>
      <c r="CA5" s="728">
        <f>BX5+1</f>
        <v>19</v>
      </c>
      <c r="CB5" s="729"/>
      <c r="CC5" s="730" t="s">
        <v>194</v>
      </c>
      <c r="CD5" s="731" t="e">
        <f>$O$7+21</f>
        <v>#VALUE!</v>
      </c>
      <c r="CE5" s="732"/>
      <c r="CF5" s="730" t="s">
        <v>195</v>
      </c>
      <c r="CG5" s="731" t="e">
        <f>$O$7+22</f>
        <v>#VALUE!</v>
      </c>
      <c r="CH5" s="732"/>
      <c r="CI5" s="730" t="s">
        <v>196</v>
      </c>
      <c r="CJ5" s="731" t="e">
        <f>$O$7+23</f>
        <v>#VALUE!</v>
      </c>
      <c r="CK5" s="732"/>
      <c r="CL5" s="730" t="s">
        <v>197</v>
      </c>
      <c r="CM5" s="731" t="e">
        <f>$O$7+24</f>
        <v>#VALUE!</v>
      </c>
      <c r="CN5" s="732"/>
      <c r="CO5" s="730" t="s">
        <v>198</v>
      </c>
      <c r="CP5" s="731" t="e">
        <f>$O$7+25</f>
        <v>#VALUE!</v>
      </c>
      <c r="CQ5" s="732"/>
      <c r="CR5" s="632"/>
      <c r="CS5" s="632"/>
      <c r="CT5" s="632"/>
      <c r="CU5" s="632"/>
      <c r="CV5" s="632"/>
      <c r="CW5" s="632"/>
      <c r="CX5" s="632"/>
      <c r="CY5" s="632"/>
      <c r="CZ5" s="632"/>
      <c r="DA5" s="632"/>
      <c r="DB5" s="632"/>
      <c r="DC5" s="632"/>
      <c r="DD5" s="632"/>
      <c r="DE5" s="632"/>
      <c r="DF5" s="632"/>
      <c r="DG5" s="632"/>
      <c r="DH5" s="632"/>
      <c r="DI5" s="632"/>
      <c r="DJ5" s="632"/>
      <c r="DK5" s="632"/>
      <c r="DL5" s="632"/>
      <c r="DM5" s="632"/>
      <c r="DN5" s="632"/>
      <c r="DO5" s="632"/>
      <c r="DP5" s="632"/>
      <c r="DQ5" s="632"/>
      <c r="DR5" s="632"/>
      <c r="DS5" s="632"/>
      <c r="DT5" s="632"/>
      <c r="DU5" s="632"/>
      <c r="DV5" s="632"/>
      <c r="DW5" s="632"/>
      <c r="DX5" s="632"/>
      <c r="DY5" s="632"/>
      <c r="DZ5" s="632"/>
      <c r="EA5" s="632"/>
      <c r="EB5" s="632"/>
      <c r="EC5" s="632"/>
      <c r="ED5" s="632"/>
      <c r="EE5" s="632"/>
      <c r="EF5" s="632"/>
      <c r="EG5" s="632"/>
      <c r="EH5" s="632"/>
      <c r="EI5" s="632"/>
      <c r="EJ5" s="632"/>
      <c r="EK5" s="632"/>
      <c r="EL5" s="632"/>
      <c r="EM5" s="632"/>
      <c r="EN5" s="632"/>
      <c r="EO5" s="632"/>
      <c r="EP5" s="632"/>
      <c r="EQ5" s="632"/>
      <c r="ER5" s="632"/>
      <c r="ES5" s="632"/>
      <c r="ET5" s="632"/>
      <c r="EU5" s="632"/>
      <c r="EV5" s="632"/>
      <c r="EW5" s="632"/>
      <c r="EX5" s="632"/>
      <c r="EY5" s="632"/>
      <c r="EZ5" s="632"/>
      <c r="FA5" s="632"/>
      <c r="FB5" s="632"/>
      <c r="FC5" s="632"/>
      <c r="FD5" s="632"/>
      <c r="FE5" s="632"/>
      <c r="FF5" s="632"/>
      <c r="FG5" s="632"/>
      <c r="FH5" s="632"/>
      <c r="FI5" s="632"/>
      <c r="FJ5" s="632"/>
      <c r="FK5" s="632"/>
      <c r="FL5" s="632"/>
      <c r="FM5" s="632"/>
      <c r="FN5" s="632"/>
    </row>
    <row r="6" spans="1:170" s="633" customFormat="1" ht="29.4" customHeight="1" thickBot="1" x14ac:dyDescent="0.35">
      <c r="A6" s="724"/>
      <c r="B6" s="725"/>
      <c r="C6" s="659"/>
      <c r="D6" s="725"/>
      <c r="E6" s="659"/>
      <c r="F6" s="660"/>
      <c r="G6" s="661"/>
      <c r="H6" s="660"/>
      <c r="I6" s="660"/>
      <c r="J6" s="660"/>
      <c r="K6" s="662"/>
      <c r="L6" s="663"/>
      <c r="M6" s="660"/>
      <c r="N6" s="660"/>
      <c r="O6" s="1503">
        <f>'1-Years and Tax Rates'!$B$6</f>
        <v>0</v>
      </c>
      <c r="P6" s="1504"/>
      <c r="Q6" s="733"/>
      <c r="R6" s="1498" t="s">
        <v>331</v>
      </c>
      <c r="S6" s="1498"/>
      <c r="T6" s="1499"/>
      <c r="U6" s="726">
        <f>$Q$5</f>
        <v>0</v>
      </c>
      <c r="V6" s="726">
        <f>$R$5</f>
        <v>0</v>
      </c>
      <c r="W6" s="726">
        <f>$S$5</f>
        <v>0</v>
      </c>
      <c r="X6" s="726">
        <f t="shared" ref="X6" si="0">$Q$5</f>
        <v>0</v>
      </c>
      <c r="Y6" s="726">
        <f t="shared" ref="Y6" si="1">$R$5</f>
        <v>0</v>
      </c>
      <c r="Z6" s="726">
        <f t="shared" ref="Z6" si="2">$S$5</f>
        <v>0</v>
      </c>
      <c r="AA6" s="726">
        <f t="shared" ref="AA6" si="3">$Q$5</f>
        <v>0</v>
      </c>
      <c r="AB6" s="726">
        <f t="shared" ref="AB6" si="4">$R$5</f>
        <v>0</v>
      </c>
      <c r="AC6" s="726">
        <f t="shared" ref="AC6" si="5">$S$5</f>
        <v>0</v>
      </c>
      <c r="AD6" s="726">
        <f t="shared" ref="AD6" si="6">$Q$5</f>
        <v>0</v>
      </c>
      <c r="AE6" s="726">
        <f t="shared" ref="AE6" si="7">$R$5</f>
        <v>0</v>
      </c>
      <c r="AF6" s="726">
        <f t="shared" ref="AF6" si="8">$S$5</f>
        <v>0</v>
      </c>
      <c r="AG6" s="726">
        <f t="shared" ref="AG6" si="9">$Q$5</f>
        <v>0</v>
      </c>
      <c r="AH6" s="726">
        <f t="shared" ref="AH6" si="10">$R$5</f>
        <v>0</v>
      </c>
      <c r="AI6" s="726">
        <f t="shared" ref="AI6" si="11">$S$5</f>
        <v>0</v>
      </c>
      <c r="AJ6" s="726">
        <f t="shared" ref="AJ6" si="12">$Q$5</f>
        <v>0</v>
      </c>
      <c r="AK6" s="726">
        <f t="shared" ref="AK6" si="13">$R$5</f>
        <v>0</v>
      </c>
      <c r="AL6" s="726">
        <f t="shared" ref="AL6" si="14">$S$5</f>
        <v>0</v>
      </c>
      <c r="AM6" s="726">
        <f t="shared" ref="AM6" si="15">$Q$5</f>
        <v>0</v>
      </c>
      <c r="AN6" s="726">
        <f t="shared" ref="AN6" si="16">$R$5</f>
        <v>0</v>
      </c>
      <c r="AO6" s="726">
        <f t="shared" ref="AO6" si="17">$S$5</f>
        <v>0</v>
      </c>
      <c r="AP6" s="726">
        <f t="shared" ref="AP6" si="18">$Q$5</f>
        <v>0</v>
      </c>
      <c r="AQ6" s="726">
        <f t="shared" ref="AQ6" si="19">$R$5</f>
        <v>0</v>
      </c>
      <c r="AR6" s="726">
        <f t="shared" ref="AR6" si="20">$S$5</f>
        <v>0</v>
      </c>
      <c r="AS6" s="726">
        <f t="shared" ref="AS6" si="21">$Q$5</f>
        <v>0</v>
      </c>
      <c r="AT6" s="726">
        <f t="shared" ref="AT6" si="22">$R$5</f>
        <v>0</v>
      </c>
      <c r="AU6" s="726">
        <f t="shared" ref="AU6" si="23">$S$5</f>
        <v>0</v>
      </c>
      <c r="AV6" s="726">
        <f t="shared" ref="AV6" si="24">$Q$5</f>
        <v>0</v>
      </c>
      <c r="AW6" s="726">
        <f t="shared" ref="AW6" si="25">$R$5</f>
        <v>0</v>
      </c>
      <c r="AX6" s="726">
        <f t="shared" ref="AX6" si="26">$S$5</f>
        <v>0</v>
      </c>
      <c r="AY6" s="726">
        <f t="shared" ref="AY6" si="27">$Q$5</f>
        <v>0</v>
      </c>
      <c r="AZ6" s="726">
        <f t="shared" ref="AZ6" si="28">$R$5</f>
        <v>0</v>
      </c>
      <c r="BA6" s="726">
        <f t="shared" ref="BA6" si="29">$S$5</f>
        <v>0</v>
      </c>
      <c r="BB6" s="726">
        <f t="shared" ref="BB6" si="30">$Q$5</f>
        <v>0</v>
      </c>
      <c r="BC6" s="726">
        <f t="shared" ref="BC6" si="31">$R$5</f>
        <v>0</v>
      </c>
      <c r="BD6" s="726">
        <f t="shared" ref="BD6" si="32">$S$5</f>
        <v>0</v>
      </c>
      <c r="BE6" s="726">
        <f t="shared" ref="BE6" si="33">$Q$5</f>
        <v>0</v>
      </c>
      <c r="BF6" s="726">
        <f t="shared" ref="BF6" si="34">$R$5</f>
        <v>0</v>
      </c>
      <c r="BG6" s="726">
        <f t="shared" ref="BG6" si="35">$S$5</f>
        <v>0</v>
      </c>
      <c r="BH6" s="726">
        <f t="shared" ref="BH6" si="36">$Q$5</f>
        <v>0</v>
      </c>
      <c r="BI6" s="726">
        <f t="shared" ref="BI6" si="37">$R$5</f>
        <v>0</v>
      </c>
      <c r="BJ6" s="726">
        <f t="shared" ref="BJ6" si="38">$S$5</f>
        <v>0</v>
      </c>
      <c r="BK6" s="726">
        <f t="shared" ref="BK6" si="39">$Q$5</f>
        <v>0</v>
      </c>
      <c r="BL6" s="726">
        <f t="shared" ref="BL6" si="40">$R$5</f>
        <v>0</v>
      </c>
      <c r="BM6" s="726">
        <f t="shared" ref="BM6" si="41">$S$5</f>
        <v>0</v>
      </c>
      <c r="BN6" s="726">
        <f t="shared" ref="BN6" si="42">$Q$5</f>
        <v>0</v>
      </c>
      <c r="BO6" s="726">
        <f t="shared" ref="BO6" si="43">$R$5</f>
        <v>0</v>
      </c>
      <c r="BP6" s="726">
        <f t="shared" ref="BP6" si="44">$S$5</f>
        <v>0</v>
      </c>
      <c r="BQ6" s="726">
        <f t="shared" ref="BQ6" si="45">$Q$5</f>
        <v>0</v>
      </c>
      <c r="BR6" s="726">
        <f t="shared" ref="BR6" si="46">$R$5</f>
        <v>0</v>
      </c>
      <c r="BS6" s="726">
        <f t="shared" ref="BS6" si="47">$S$5</f>
        <v>0</v>
      </c>
      <c r="BT6" s="726">
        <f t="shared" ref="BT6" si="48">$Q$5</f>
        <v>0</v>
      </c>
      <c r="BU6" s="726">
        <f t="shared" ref="BU6" si="49">$R$5</f>
        <v>0</v>
      </c>
      <c r="BV6" s="726">
        <f t="shared" ref="BV6" si="50">$S$5</f>
        <v>0</v>
      </c>
      <c r="BW6" s="726">
        <f t="shared" ref="BW6" si="51">$Q$5</f>
        <v>0</v>
      </c>
      <c r="BX6" s="726">
        <f t="shared" ref="BX6" si="52">$R$5</f>
        <v>0</v>
      </c>
      <c r="BY6" s="726">
        <f t="shared" ref="BY6" si="53">$S$5</f>
        <v>0</v>
      </c>
      <c r="BZ6" s="726">
        <f t="shared" ref="BZ6" si="54">$Q$5</f>
        <v>0</v>
      </c>
      <c r="CA6" s="726">
        <f t="shared" ref="CA6" si="55">$R$5</f>
        <v>0</v>
      </c>
      <c r="CB6" s="734">
        <f t="shared" ref="CB6" si="56">$S$5</f>
        <v>0</v>
      </c>
      <c r="CC6" s="735"/>
      <c r="CD6" s="736"/>
      <c r="CE6" s="737"/>
      <c r="CF6" s="735"/>
      <c r="CG6" s="736"/>
      <c r="CH6" s="737"/>
      <c r="CI6" s="735"/>
      <c r="CJ6" s="736"/>
      <c r="CK6" s="737"/>
      <c r="CL6" s="735"/>
      <c r="CM6" s="736"/>
      <c r="CN6" s="737"/>
      <c r="CO6" s="735"/>
      <c r="CP6" s="736"/>
      <c r="CQ6" s="737"/>
      <c r="CR6" s="632"/>
      <c r="CS6" s="632"/>
      <c r="CT6" s="632"/>
      <c r="CU6" s="632"/>
      <c r="CV6" s="632"/>
      <c r="CW6" s="632"/>
      <c r="CX6" s="632"/>
      <c r="CY6" s="632"/>
      <c r="CZ6" s="632"/>
      <c r="DA6" s="632"/>
      <c r="DB6" s="632"/>
      <c r="DC6" s="632"/>
      <c r="DD6" s="632"/>
      <c r="DE6" s="632"/>
      <c r="DF6" s="632"/>
      <c r="DG6" s="632"/>
      <c r="DH6" s="632"/>
      <c r="DI6" s="632"/>
      <c r="DJ6" s="632"/>
      <c r="DK6" s="632"/>
      <c r="DL6" s="632"/>
      <c r="DM6" s="632"/>
      <c r="DN6" s="632"/>
      <c r="DO6" s="632"/>
      <c r="DP6" s="632"/>
      <c r="DQ6" s="632"/>
      <c r="DR6" s="632"/>
      <c r="DS6" s="632"/>
      <c r="DT6" s="632"/>
      <c r="DU6" s="632"/>
      <c r="DV6" s="632"/>
      <c r="DW6" s="632"/>
      <c r="DX6" s="632"/>
      <c r="DY6" s="632"/>
      <c r="DZ6" s="632"/>
      <c r="EA6" s="632"/>
      <c r="EB6" s="632"/>
      <c r="EC6" s="632"/>
      <c r="ED6" s="632"/>
      <c r="EE6" s="632"/>
      <c r="EF6" s="632"/>
      <c r="EG6" s="632"/>
      <c r="EH6" s="632"/>
      <c r="EI6" s="632"/>
      <c r="EJ6" s="632"/>
      <c r="EK6" s="632"/>
      <c r="EL6" s="632"/>
      <c r="EM6" s="632"/>
      <c r="EN6" s="632"/>
      <c r="EO6" s="632"/>
      <c r="EP6" s="632"/>
      <c r="EQ6" s="632"/>
      <c r="ER6" s="632"/>
      <c r="ES6" s="632"/>
      <c r="ET6" s="632"/>
      <c r="EU6" s="632"/>
      <c r="EV6" s="632"/>
      <c r="EW6" s="632"/>
      <c r="EX6" s="632"/>
      <c r="EY6" s="632"/>
      <c r="EZ6" s="632"/>
      <c r="FA6" s="632"/>
      <c r="FB6" s="632"/>
      <c r="FC6" s="632"/>
      <c r="FD6" s="632"/>
      <c r="FE6" s="632"/>
      <c r="FF6" s="632"/>
      <c r="FG6" s="632"/>
      <c r="FH6" s="632"/>
      <c r="FI6" s="632"/>
      <c r="FJ6" s="632"/>
      <c r="FK6" s="632"/>
      <c r="FL6" s="632"/>
      <c r="FM6" s="632"/>
      <c r="FN6" s="632"/>
    </row>
    <row r="7" spans="1:170" s="633" customFormat="1" ht="16.2" thickBot="1" x14ac:dyDescent="0.35">
      <c r="A7" s="666" t="s">
        <v>143</v>
      </c>
      <c r="B7" s="667">
        <f>SUM(B10:B9005)</f>
        <v>0</v>
      </c>
      <c r="C7" s="667">
        <f>SUM(C10:C9005)</f>
        <v>0</v>
      </c>
      <c r="D7" s="667">
        <f>SUM(D10:D9005)</f>
        <v>0</v>
      </c>
      <c r="E7" s="667">
        <f>SUM(E10:E9005)</f>
        <v>0</v>
      </c>
      <c r="F7" s="668">
        <f>SUM(F10:F9005)</f>
        <v>0</v>
      </c>
      <c r="G7" s="669"/>
      <c r="H7" s="738">
        <f>SUM(H10:H53)</f>
        <v>0</v>
      </c>
      <c r="I7" s="738">
        <f t="shared" ref="I7:N7" si="57">SUM(I10:I53)</f>
        <v>0</v>
      </c>
      <c r="J7" s="738">
        <f t="shared" si="57"/>
        <v>0</v>
      </c>
      <c r="K7" s="738">
        <f t="shared" si="57"/>
        <v>0</v>
      </c>
      <c r="L7" s="738">
        <f t="shared" si="57"/>
        <v>0</v>
      </c>
      <c r="M7" s="738">
        <f t="shared" si="57"/>
        <v>0</v>
      </c>
      <c r="N7" s="739">
        <f t="shared" si="57"/>
        <v>0</v>
      </c>
      <c r="O7" s="1496" t="s">
        <v>199</v>
      </c>
      <c r="P7" s="1497"/>
      <c r="Q7" s="740">
        <f>SUM(U7,X7,AA7,AD7,AG7,AJ7,AM7,AP7,AS7,AV7,AY7,BB7,BE7,BH7,BK7,BN7,BQ7,BT7,BW7,BZ7)</f>
        <v>0</v>
      </c>
      <c r="R7" s="741">
        <f>SUM(V7,Y7,AB7,AE7,AH7,AK7,AN7,AQ7,AT7,AW7,AZ7,BC7,BF7,BI7,BL7,BO7,BR7,BU7,BX7,CA7)</f>
        <v>0</v>
      </c>
      <c r="S7" s="742">
        <f>SUM(W7,Z7,AC7,AF7,AI7,AL7,AO7,AR7,AU7,AX7,BA7,BD7,BG7,BJ7,BM7,BP7,BS7,BV7,BY7,CB7)</f>
        <v>0</v>
      </c>
      <c r="T7" s="743"/>
      <c r="U7" s="744">
        <f>SUM(U10:U53)</f>
        <v>0</v>
      </c>
      <c r="V7" s="744">
        <f t="shared" ref="V7:CB7" si="58">SUM(V10:V53)</f>
        <v>0</v>
      </c>
      <c r="W7" s="744">
        <f t="shared" si="58"/>
        <v>0</v>
      </c>
      <c r="X7" s="744">
        <f t="shared" si="58"/>
        <v>0</v>
      </c>
      <c r="Y7" s="744">
        <f t="shared" si="58"/>
        <v>0</v>
      </c>
      <c r="Z7" s="744">
        <f t="shared" si="58"/>
        <v>0</v>
      </c>
      <c r="AA7" s="744">
        <f t="shared" si="58"/>
        <v>0</v>
      </c>
      <c r="AB7" s="744">
        <f t="shared" si="58"/>
        <v>0</v>
      </c>
      <c r="AC7" s="744">
        <f t="shared" si="58"/>
        <v>0</v>
      </c>
      <c r="AD7" s="744">
        <f t="shared" si="58"/>
        <v>0</v>
      </c>
      <c r="AE7" s="744">
        <f t="shared" si="58"/>
        <v>0</v>
      </c>
      <c r="AF7" s="744">
        <f t="shared" si="58"/>
        <v>0</v>
      </c>
      <c r="AG7" s="744">
        <f t="shared" si="58"/>
        <v>0</v>
      </c>
      <c r="AH7" s="744">
        <f t="shared" si="58"/>
        <v>0</v>
      </c>
      <c r="AI7" s="744">
        <f t="shared" si="58"/>
        <v>0</v>
      </c>
      <c r="AJ7" s="744">
        <f t="shared" si="58"/>
        <v>0</v>
      </c>
      <c r="AK7" s="744">
        <f t="shared" si="58"/>
        <v>0</v>
      </c>
      <c r="AL7" s="744">
        <f t="shared" si="58"/>
        <v>0</v>
      </c>
      <c r="AM7" s="744">
        <f t="shared" si="58"/>
        <v>0</v>
      </c>
      <c r="AN7" s="744">
        <f t="shared" si="58"/>
        <v>0</v>
      </c>
      <c r="AO7" s="744">
        <f t="shared" si="58"/>
        <v>0</v>
      </c>
      <c r="AP7" s="744">
        <f t="shared" si="58"/>
        <v>0</v>
      </c>
      <c r="AQ7" s="744">
        <f t="shared" si="58"/>
        <v>0</v>
      </c>
      <c r="AR7" s="744">
        <f t="shared" si="58"/>
        <v>0</v>
      </c>
      <c r="AS7" s="744">
        <f t="shared" si="58"/>
        <v>0</v>
      </c>
      <c r="AT7" s="744">
        <f t="shared" si="58"/>
        <v>0</v>
      </c>
      <c r="AU7" s="744">
        <f t="shared" si="58"/>
        <v>0</v>
      </c>
      <c r="AV7" s="744">
        <f t="shared" si="58"/>
        <v>0</v>
      </c>
      <c r="AW7" s="744">
        <f t="shared" si="58"/>
        <v>0</v>
      </c>
      <c r="AX7" s="744">
        <f t="shared" si="58"/>
        <v>0</v>
      </c>
      <c r="AY7" s="744">
        <f t="shared" si="58"/>
        <v>0</v>
      </c>
      <c r="AZ7" s="744">
        <f t="shared" si="58"/>
        <v>0</v>
      </c>
      <c r="BA7" s="744">
        <f t="shared" si="58"/>
        <v>0</v>
      </c>
      <c r="BB7" s="744">
        <f t="shared" si="58"/>
        <v>0</v>
      </c>
      <c r="BC7" s="744">
        <f t="shared" si="58"/>
        <v>0</v>
      </c>
      <c r="BD7" s="744">
        <f t="shared" si="58"/>
        <v>0</v>
      </c>
      <c r="BE7" s="744">
        <f t="shared" si="58"/>
        <v>0</v>
      </c>
      <c r="BF7" s="744">
        <f t="shared" si="58"/>
        <v>0</v>
      </c>
      <c r="BG7" s="744">
        <f t="shared" si="58"/>
        <v>0</v>
      </c>
      <c r="BH7" s="744">
        <f t="shared" si="58"/>
        <v>0</v>
      </c>
      <c r="BI7" s="744">
        <f t="shared" si="58"/>
        <v>0</v>
      </c>
      <c r="BJ7" s="744">
        <f t="shared" si="58"/>
        <v>0</v>
      </c>
      <c r="BK7" s="744">
        <f t="shared" si="58"/>
        <v>0</v>
      </c>
      <c r="BL7" s="744">
        <f t="shared" si="58"/>
        <v>0</v>
      </c>
      <c r="BM7" s="744">
        <f t="shared" si="58"/>
        <v>0</v>
      </c>
      <c r="BN7" s="744">
        <f t="shared" si="58"/>
        <v>0</v>
      </c>
      <c r="BO7" s="744">
        <f t="shared" si="58"/>
        <v>0</v>
      </c>
      <c r="BP7" s="744">
        <f t="shared" si="58"/>
        <v>0</v>
      </c>
      <c r="BQ7" s="744">
        <f t="shared" si="58"/>
        <v>0</v>
      </c>
      <c r="BR7" s="744">
        <f t="shared" si="58"/>
        <v>0</v>
      </c>
      <c r="BS7" s="744">
        <f t="shared" si="58"/>
        <v>0</v>
      </c>
      <c r="BT7" s="744">
        <f t="shared" si="58"/>
        <v>0</v>
      </c>
      <c r="BU7" s="744">
        <f t="shared" si="58"/>
        <v>0</v>
      </c>
      <c r="BV7" s="744">
        <f t="shared" si="58"/>
        <v>0</v>
      </c>
      <c r="BW7" s="744">
        <f t="shared" si="58"/>
        <v>0</v>
      </c>
      <c r="BX7" s="744">
        <f t="shared" si="58"/>
        <v>0</v>
      </c>
      <c r="BY7" s="744">
        <f t="shared" si="58"/>
        <v>0</v>
      </c>
      <c r="BZ7" s="744">
        <f t="shared" si="58"/>
        <v>0</v>
      </c>
      <c r="CA7" s="744">
        <f t="shared" si="58"/>
        <v>0</v>
      </c>
      <c r="CB7" s="745">
        <f t="shared" si="58"/>
        <v>0</v>
      </c>
      <c r="CC7" s="746" t="e">
        <f>SUM(CC10:CC55)</f>
        <v>#VALUE!</v>
      </c>
      <c r="CD7" s="746" t="e">
        <f>SUM(CD10:CD55)</f>
        <v>#VALUE!</v>
      </c>
      <c r="CE7" s="746" t="e">
        <f>SUM(CE10:CE55)</f>
        <v>#VALUE!</v>
      </c>
      <c r="CF7" s="746" t="e">
        <f>SUM(CF10:CF55)</f>
        <v>#VALUE!</v>
      </c>
      <c r="CG7" s="746" t="e">
        <f>SUM(CG10:CG55)</f>
        <v>#VALUE!</v>
      </c>
      <c r="CH7" s="746" t="e">
        <f t="shared" ref="CH7:CQ7" si="59">SUM(CH10:CH55)</f>
        <v>#VALUE!</v>
      </c>
      <c r="CI7" s="746" t="e">
        <f t="shared" si="59"/>
        <v>#VALUE!</v>
      </c>
      <c r="CJ7" s="746" t="e">
        <f t="shared" si="59"/>
        <v>#VALUE!</v>
      </c>
      <c r="CK7" s="746" t="e">
        <f t="shared" si="59"/>
        <v>#VALUE!</v>
      </c>
      <c r="CL7" s="746" t="e">
        <f t="shared" si="59"/>
        <v>#VALUE!</v>
      </c>
      <c r="CM7" s="746" t="e">
        <f t="shared" si="59"/>
        <v>#VALUE!</v>
      </c>
      <c r="CN7" s="746" t="e">
        <f t="shared" si="59"/>
        <v>#VALUE!</v>
      </c>
      <c r="CO7" s="746" t="e">
        <f t="shared" si="59"/>
        <v>#VALUE!</v>
      </c>
      <c r="CP7" s="746" t="e">
        <f t="shared" si="59"/>
        <v>#VALUE!</v>
      </c>
      <c r="CQ7" s="746" t="e">
        <f t="shared" si="59"/>
        <v>#VALUE!</v>
      </c>
      <c r="CR7" s="632"/>
      <c r="CS7" s="747"/>
      <c r="CT7" s="747"/>
      <c r="CU7" s="632"/>
      <c r="CV7" s="632"/>
      <c r="CW7" s="632"/>
      <c r="CX7" s="632"/>
      <c r="CY7" s="632"/>
      <c r="CZ7" s="632"/>
      <c r="DA7" s="632"/>
      <c r="DB7" s="632"/>
      <c r="DC7" s="632"/>
      <c r="DD7" s="632"/>
      <c r="DE7" s="632"/>
      <c r="DF7" s="632"/>
      <c r="DG7" s="632"/>
      <c r="DH7" s="632"/>
      <c r="DI7" s="632"/>
      <c r="DJ7" s="632"/>
      <c r="DK7" s="632"/>
      <c r="DL7" s="632"/>
      <c r="DM7" s="632"/>
      <c r="DN7" s="632"/>
      <c r="DO7" s="632"/>
      <c r="DP7" s="632"/>
      <c r="DQ7" s="632"/>
      <c r="DR7" s="632"/>
      <c r="DS7" s="632"/>
      <c r="DT7" s="632"/>
      <c r="DU7" s="632"/>
      <c r="DV7" s="632"/>
      <c r="DW7" s="632"/>
      <c r="DX7" s="632"/>
      <c r="DY7" s="632"/>
      <c r="DZ7" s="632"/>
      <c r="EA7" s="632"/>
      <c r="EB7" s="632"/>
      <c r="EC7" s="632"/>
      <c r="ED7" s="632"/>
      <c r="EE7" s="632"/>
      <c r="EF7" s="632"/>
      <c r="EG7" s="632"/>
      <c r="EH7" s="632"/>
      <c r="EI7" s="632"/>
      <c r="EJ7" s="632"/>
      <c r="EK7" s="632"/>
      <c r="EL7" s="632"/>
      <c r="EM7" s="632"/>
      <c r="EN7" s="632"/>
      <c r="EO7" s="632"/>
      <c r="EP7" s="632"/>
      <c r="EQ7" s="632"/>
      <c r="ER7" s="632"/>
      <c r="ES7" s="632"/>
      <c r="ET7" s="632"/>
      <c r="EU7" s="632"/>
      <c r="EV7" s="632"/>
      <c r="EW7" s="632"/>
      <c r="EX7" s="632"/>
      <c r="EY7" s="632"/>
      <c r="EZ7" s="632"/>
      <c r="FA7" s="632"/>
      <c r="FB7" s="632"/>
      <c r="FC7" s="632"/>
      <c r="FD7" s="632"/>
      <c r="FE7" s="632"/>
      <c r="FF7" s="632"/>
      <c r="FG7" s="632"/>
      <c r="FH7" s="632"/>
      <c r="FI7" s="632"/>
      <c r="FJ7" s="632"/>
      <c r="FK7" s="632"/>
      <c r="FL7" s="632"/>
      <c r="FM7" s="632"/>
      <c r="FN7" s="632"/>
    </row>
    <row r="8" spans="1:170" ht="15.6" hidden="1" x14ac:dyDescent="0.3">
      <c r="A8" s="748" t="s">
        <v>124</v>
      </c>
      <c r="B8" s="749">
        <v>64800</v>
      </c>
      <c r="C8" s="749">
        <v>0</v>
      </c>
      <c r="D8" s="749">
        <v>0</v>
      </c>
      <c r="E8" s="749">
        <f>SUM(B8:D8)</f>
        <v>64800</v>
      </c>
      <c r="F8" s="750">
        <v>100000</v>
      </c>
      <c r="G8" s="751">
        <v>2011</v>
      </c>
      <c r="H8" s="750">
        <v>6500000</v>
      </c>
      <c r="I8" s="750">
        <f>H8-F8</f>
        <v>6400000</v>
      </c>
      <c r="J8" s="750" t="s">
        <v>142</v>
      </c>
      <c r="K8" s="752">
        <v>1</v>
      </c>
      <c r="L8" s="753">
        <v>0</v>
      </c>
      <c r="M8" s="754">
        <f>I8*K8</f>
        <v>6400000</v>
      </c>
      <c r="N8" s="755">
        <f>I8*L8</f>
        <v>0</v>
      </c>
      <c r="O8" s="756"/>
      <c r="P8" s="757"/>
      <c r="Q8" s="758"/>
      <c r="R8" s="759"/>
      <c r="S8" s="760"/>
    </row>
    <row r="9" spans="1:170" ht="27.6" hidden="1" x14ac:dyDescent="0.3">
      <c r="A9" s="761" t="s">
        <v>126</v>
      </c>
      <c r="B9" s="762">
        <v>0</v>
      </c>
      <c r="C9" s="762">
        <v>2250</v>
      </c>
      <c r="D9" s="762">
        <v>0</v>
      </c>
      <c r="E9" s="749">
        <f t="shared" ref="E9:E55" si="60">SUM(B9:D9)</f>
        <v>2250</v>
      </c>
      <c r="F9" s="763">
        <v>200000</v>
      </c>
      <c r="G9" s="764">
        <v>2012</v>
      </c>
      <c r="H9" s="763">
        <v>250000</v>
      </c>
      <c r="I9" s="750">
        <f>H9-F9</f>
        <v>50000</v>
      </c>
      <c r="J9" s="763" t="s">
        <v>144</v>
      </c>
      <c r="K9" s="765">
        <v>0</v>
      </c>
      <c r="L9" s="766">
        <v>1</v>
      </c>
      <c r="M9" s="754">
        <f>I9*K9</f>
        <v>0</v>
      </c>
      <c r="N9" s="755">
        <f>I9*L9</f>
        <v>50000</v>
      </c>
      <c r="O9" s="756"/>
      <c r="P9" s="757"/>
      <c r="Q9" s="758"/>
      <c r="R9" s="759"/>
      <c r="S9" s="760"/>
    </row>
    <row r="10" spans="1:170" ht="15.6" x14ac:dyDescent="0.3">
      <c r="A10" s="680">
        <f>'5L-Real Prop Incremental Value'!A9</f>
        <v>0</v>
      </c>
      <c r="B10" s="681"/>
      <c r="C10" s="681"/>
      <c r="D10" s="681"/>
      <c r="E10" s="676">
        <f t="shared" si="60"/>
        <v>0</v>
      </c>
      <c r="F10" s="682"/>
      <c r="G10" s="767">
        <f>('5L-Real Prop Incremental Value'!G9)+('5L-Real Prop Incremental Value'!H9)+1</f>
        <v>1</v>
      </c>
      <c r="H10" s="768">
        <f>'5L-Real Prop Incremental Value'!I9</f>
        <v>0</v>
      </c>
      <c r="I10" s="677">
        <f>'5L-Real Prop Incremental Value'!J9</f>
        <v>0</v>
      </c>
      <c r="J10" s="682"/>
      <c r="K10" s="683"/>
      <c r="L10" s="769"/>
      <c r="M10" s="770">
        <f>'5L-Real Prop Incremental Value'!O9</f>
        <v>0</v>
      </c>
      <c r="N10" s="771">
        <f>'5L-Real Prop Incremental Value'!P9</f>
        <v>0</v>
      </c>
      <c r="O10" s="756"/>
      <c r="P10" s="772" t="s">
        <v>332</v>
      </c>
      <c r="Q10" s="773">
        <f>SUM(Q7:S7)</f>
        <v>0</v>
      </c>
      <c r="R10" s="774"/>
      <c r="S10" s="775"/>
      <c r="U10" s="776">
        <f>IF(G10&lt;=$V$5, (M10+N10)/100*$U$6, 0)</f>
        <v>0</v>
      </c>
      <c r="V10" s="777">
        <f>IF(G10&lt;=$V$5,(M10/100*$V$6), 0)</f>
        <v>0</v>
      </c>
      <c r="W10" s="778">
        <f>IF(G10&lt;=$V$5,(N10/100*$W$6), 0)</f>
        <v>0</v>
      </c>
      <c r="X10" s="779">
        <f>IF(G10&lt;=$Y$5, (M10+N10)/100*$X$6, 0)</f>
        <v>0</v>
      </c>
      <c r="Y10" s="780">
        <f>IF(G10&lt;=$Y$5, (M10)/100*$Y$6, 0)</f>
        <v>0</v>
      </c>
      <c r="Z10" s="781">
        <f>IF(G10&lt;=$Y$5, N10/100*$Z$6, 0)</f>
        <v>0</v>
      </c>
      <c r="AA10" s="776">
        <f>IF(G10&lt;=$AB$5, (M10+N10)/100*$AA$6, 0)</f>
        <v>0</v>
      </c>
      <c r="AB10" s="777">
        <f>IF(G10&lt;=$AB$5, (M10)/100*$AB$6, 0)</f>
        <v>0</v>
      </c>
      <c r="AC10" s="778">
        <f>IF(G10&lt;=$AB$5, N10/100*$AC$6, 0)</f>
        <v>0</v>
      </c>
      <c r="AD10" s="779">
        <f>IF(G10&lt;=$AE$5, (M10+N10)/100*$AD$6, 0)</f>
        <v>0</v>
      </c>
      <c r="AE10" s="780">
        <f>IF(G10&lt;=$AE$5, (M10)/100*$AE$6, 0)</f>
        <v>0</v>
      </c>
      <c r="AF10" s="782">
        <f>IF(G10&lt;=$AE$5, N10/100*$AF$6, 0)</f>
        <v>0</v>
      </c>
      <c r="AG10" s="776">
        <f>IF(G10&lt;=$AH$5, (M10+N10)/100*$AG$6, 0)</f>
        <v>0</v>
      </c>
      <c r="AH10" s="777">
        <f>IF(G10&lt;=$AH$5, M10/100*$AH$6, 0)</f>
        <v>0</v>
      </c>
      <c r="AI10" s="783">
        <f>IF(G10&lt;=$AH$5, N10/100*$AI$6, 0)</f>
        <v>0</v>
      </c>
      <c r="AJ10" s="779">
        <f>IF(G10&lt;=$AK$5, (M10+N10)/100*$AJ$6, 0)</f>
        <v>0</v>
      </c>
      <c r="AK10" s="780">
        <f>IF(G10&lt;=$AK$5,(M10/100*$AK$6), 0)</f>
        <v>0</v>
      </c>
      <c r="AL10" s="782">
        <f>IF(G10&lt;=$AK$5,(N10/100*$AL$6), 0)</f>
        <v>0</v>
      </c>
      <c r="AM10" s="776">
        <f>IF(G10&lt;=$AN$5, (M10+N10)/100*$AM$6, 0)</f>
        <v>0</v>
      </c>
      <c r="AN10" s="777">
        <f>IF(G10&lt;=$AN$5,(M10/100*$AN$6), 0)</f>
        <v>0</v>
      </c>
      <c r="AO10" s="778">
        <f>IF(G10&lt;=$AN$5,(N10/100*$AO$6), 0)</f>
        <v>0</v>
      </c>
      <c r="AP10" s="779">
        <f>IF(G10&lt;=$AQ$5, (M10+N10)/100*$AP$6, 0)</f>
        <v>0</v>
      </c>
      <c r="AQ10" s="780">
        <f>IF(G10&lt;=$AQ$5,(M10/100*$AQ$6), 0)</f>
        <v>0</v>
      </c>
      <c r="AR10" s="782">
        <f>IF(G10&lt;=$AQ$5,(N10/100*$AR$6), 0)</f>
        <v>0</v>
      </c>
      <c r="AS10" s="776">
        <f>IF(G10&lt;=$AT$5, (M10+N10)/100*$AS$6, 0)</f>
        <v>0</v>
      </c>
      <c r="AT10" s="777">
        <f>IF(G10&lt;=$AT$5,(M10/100*$AT$6), 0)</f>
        <v>0</v>
      </c>
      <c r="AU10" s="778">
        <f>IF(G10&lt;=$AT$5,(N10/100*$AU$6), 0)</f>
        <v>0</v>
      </c>
      <c r="AV10" s="779">
        <f>IF(G10&lt;=$AW$5, (M10+N10)/100*$AV$6, 0)</f>
        <v>0</v>
      </c>
      <c r="AW10" s="780">
        <f>IF(G10&lt;=$AW$5,(M10/100*$AW$6), 0)</f>
        <v>0</v>
      </c>
      <c r="AX10" s="782">
        <f>IF(G10&lt;=$AW$5,(N10/100*$AX$6), 0)</f>
        <v>0</v>
      </c>
      <c r="AY10" s="776">
        <f>IF(G10&lt;=$AZ$5, (M10+N10)/100*$AY$6, 0)</f>
        <v>0</v>
      </c>
      <c r="AZ10" s="777">
        <f>IF(G10&lt;=$AZ$5,(M10/100*$AZ$6), 0)</f>
        <v>0</v>
      </c>
      <c r="BA10" s="778">
        <f>IF(G10&lt;=$AZ$5,(N10/100*$BA$6), 0)</f>
        <v>0</v>
      </c>
      <c r="BB10" s="779">
        <f>IF(G10&lt;=$BC$5, (M10+N10)/100*$BB$6, 0)</f>
        <v>0</v>
      </c>
      <c r="BC10" s="780">
        <f>IF(G10&lt;=$BC$5,(M10/100*$BC$6), 0)</f>
        <v>0</v>
      </c>
      <c r="BD10" s="782">
        <f>IF(G10&lt;=$BC$5,(N10/100*$BD$6), 0)</f>
        <v>0</v>
      </c>
      <c r="BE10" s="776">
        <f>IF(G10&lt;=$BF$5, (M10+N10)/100*$BE$6, 0)</f>
        <v>0</v>
      </c>
      <c r="BF10" s="777">
        <f>IF(G10&lt;=$BF$5,(M10/100*$BF$6), 0)</f>
        <v>0</v>
      </c>
      <c r="BG10" s="778">
        <f>IF(GU10&lt;=$BF$5,(N10/100*$BG$6), 0)</f>
        <v>0</v>
      </c>
      <c r="BH10" s="779">
        <f>IF(G10&lt;=$BI$5, (M10+N10)/100*$BH$6, 0)</f>
        <v>0</v>
      </c>
      <c r="BI10" s="780">
        <f>IF(G10&lt;=$BI$5,(M10/100*$BI$6), 0)</f>
        <v>0</v>
      </c>
      <c r="BJ10" s="782">
        <f>IF(G10&lt;=$BI$5,(N10/100*$BJ$6), 0)</f>
        <v>0</v>
      </c>
      <c r="BK10" s="776">
        <f>IF(G10&lt;=$BL$5, (M10+N10)/100*$BK$6, 0)</f>
        <v>0</v>
      </c>
      <c r="BL10" s="777">
        <f>IF(G10&lt;=$BL$5,(M10/100*$BL$6), 0)</f>
        <v>0</v>
      </c>
      <c r="BM10" s="778">
        <f>IF(G10&lt;=$BL$5,(N10/100*$BM$6), 0)</f>
        <v>0</v>
      </c>
      <c r="BN10" s="779">
        <f>IF(G10&lt;=$BO$5, (M10+N10)/100*$BN$6, 0)</f>
        <v>0</v>
      </c>
      <c r="BO10" s="780">
        <f>IF(G10&lt;=$BO$5,(M10/100*$BO$6), 0)</f>
        <v>0</v>
      </c>
      <c r="BP10" s="782">
        <f>IF(G10&lt;=$BO$5,(N10/100*$BP$6), 0)</f>
        <v>0</v>
      </c>
      <c r="BQ10" s="776">
        <f>IF(G10&lt;=$BR$5, (M10+N10)/100*$BQ$6, 0)</f>
        <v>0</v>
      </c>
      <c r="BR10" s="777">
        <f>IF(G10&lt;=$BR$5,(M10/100*$BR$6), 0)</f>
        <v>0</v>
      </c>
      <c r="BS10" s="778">
        <f>IF(G10&lt;=$BR$5,(N10/100*$BS$6), 0)</f>
        <v>0</v>
      </c>
      <c r="BT10" s="779">
        <f>IF(G10&lt;=$BU$5, (M10+N10)/100*$BT$6, 0)</f>
        <v>0</v>
      </c>
      <c r="BU10" s="780">
        <f>IF(G10&lt;=$BU$5,(M10/100*$BU$6), 0)</f>
        <v>0</v>
      </c>
      <c r="BV10" s="782">
        <f>IF(G10&lt;=$BU$5,(N10/100*$BV$6), 0)</f>
        <v>0</v>
      </c>
      <c r="BW10" s="776">
        <f>IF(G10&lt;=$BX$5, (M10+N10)/100*$BW$6, 0)</f>
        <v>0</v>
      </c>
      <c r="BX10" s="777">
        <f>IF(G10&lt;=$BX$5,(M10/100*$BX$6), 0)</f>
        <v>0</v>
      </c>
      <c r="BY10" s="778">
        <f>IF(G10&lt;=$BX$5,(N10/100*$BY$6), 0)</f>
        <v>0</v>
      </c>
      <c r="BZ10" s="779">
        <f>IF(G10&lt;=$CA$5, (M10+N10)/100*$BZ$6, 0)</f>
        <v>0</v>
      </c>
      <c r="CA10" s="780">
        <f>IF(G10&lt;=$CA$5,(M10/100*$CA$6), 0)</f>
        <v>0</v>
      </c>
      <c r="CB10" s="782">
        <f>IF(G10&lt;=$CA$5,(N10/100*$CB$6), 0)</f>
        <v>0</v>
      </c>
      <c r="CC10" s="776" t="e">
        <f>IF(G10&lt;$CD$5, (M10+N10)/100*$Q$30, 0)</f>
        <v>#VALUE!</v>
      </c>
      <c r="CD10" s="777" t="e">
        <f>IF(G10&lt;$CD$5,(M10/100*$R$30), 0)</f>
        <v>#VALUE!</v>
      </c>
      <c r="CE10" s="778" t="e">
        <f>IF(G10&lt;$CD$5,(N10/100*$S$30), 0)</f>
        <v>#VALUE!</v>
      </c>
      <c r="CF10" s="784" t="e">
        <f>IF(G10&lt;$CG$5, (M10+N10)/100*$Q$31, 0)</f>
        <v>#VALUE!</v>
      </c>
      <c r="CG10" s="785" t="e">
        <f>IF(G10&lt;$CG$5,(M10/100*$R$31), 0)</f>
        <v>#VALUE!</v>
      </c>
      <c r="CH10" s="786" t="e">
        <f>IF(G10&lt;$CG$5,(N10/100*$S$31), 0)</f>
        <v>#VALUE!</v>
      </c>
      <c r="CI10" s="776" t="e">
        <f>IF(G10&lt;$CJ$5, (M10+N10)/100*$Q$32, 0)</f>
        <v>#VALUE!</v>
      </c>
      <c r="CJ10" s="777" t="e">
        <f>IF(G10&lt;$CJ$5,(M10/100*$R$32), 0)</f>
        <v>#VALUE!</v>
      </c>
      <c r="CK10" s="778" t="e">
        <f>IF(G10&lt;$CJ$5,(N10/100*$S$32), 0)</f>
        <v>#VALUE!</v>
      </c>
      <c r="CL10" s="784" t="e">
        <f>IF(G10&lt;$CM$5, (M10+N10)/100*$Q$33, 0)</f>
        <v>#VALUE!</v>
      </c>
      <c r="CM10" s="785" t="e">
        <f>IF(G10&lt;$CM$5,(M10/100*$R$33), 0)</f>
        <v>#VALUE!</v>
      </c>
      <c r="CN10" s="786" t="e">
        <f>IF(G10&lt;$CM$5,(N10/100*$S$33), 0)</f>
        <v>#VALUE!</v>
      </c>
      <c r="CO10" s="776" t="e">
        <f>IF(G10&lt;$CP$5, (M10+N10)/100*$Q$34, 0)</f>
        <v>#VALUE!</v>
      </c>
      <c r="CP10" s="777" t="e">
        <f>IF(G10&lt;$CP$5,(M10/100*$R$34), 0)</f>
        <v>#VALUE!</v>
      </c>
      <c r="CQ10" s="778" t="e">
        <f>IF(G10&lt;$CP$5,(N10/100*$S$34), 0)</f>
        <v>#VALUE!</v>
      </c>
    </row>
    <row r="11" spans="1:170" ht="16.2" thickBot="1" x14ac:dyDescent="0.35">
      <c r="A11" s="680">
        <f>'5L-Real Prop Incremental Value'!A10</f>
        <v>0</v>
      </c>
      <c r="B11" s="681"/>
      <c r="C11" s="681"/>
      <c r="D11" s="681"/>
      <c r="E11" s="676">
        <f t="shared" si="60"/>
        <v>0</v>
      </c>
      <c r="F11" s="682"/>
      <c r="G11" s="767">
        <f>('5L-Real Prop Incremental Value'!G10)+('5L-Real Prop Incremental Value'!H10)+1</f>
        <v>1</v>
      </c>
      <c r="H11" s="768">
        <f>'5L-Real Prop Incremental Value'!I10</f>
        <v>0</v>
      </c>
      <c r="I11" s="677">
        <f>'5L-Real Prop Incremental Value'!J10</f>
        <v>0</v>
      </c>
      <c r="J11" s="682"/>
      <c r="K11" s="683"/>
      <c r="L11" s="769"/>
      <c r="M11" s="770">
        <f>'5L-Real Prop Incremental Value'!O10</f>
        <v>0</v>
      </c>
      <c r="N11" s="771">
        <f>'5L-Real Prop Incremental Value'!P10</f>
        <v>0</v>
      </c>
      <c r="O11" s="787"/>
      <c r="P11" s="788" t="s">
        <v>333</v>
      </c>
      <c r="Q11" s="789">
        <f>SUM(U7:CB7)</f>
        <v>0</v>
      </c>
      <c r="R11" s="790"/>
      <c r="S11" s="791"/>
      <c r="U11" s="776">
        <f t="shared" ref="U11:U53" si="61">IF(G11&lt;=$V$5, (M11+N11)/100*$U$6, 0)</f>
        <v>0</v>
      </c>
      <c r="V11" s="777">
        <f t="shared" ref="V11:V53" si="62">IF(G11&lt;=$V$5,(M11/100*$V$6), 0)</f>
        <v>0</v>
      </c>
      <c r="W11" s="778">
        <f t="shared" ref="W11:W53" si="63">IF(G11&lt;=$V$5,(N11/100*$W$6), 0)</f>
        <v>0</v>
      </c>
      <c r="X11" s="779">
        <f t="shared" ref="X11:X53" si="64">IF(G11&lt;=$Y$5, (M11+N11)/100*$X$6, 0)</f>
        <v>0</v>
      </c>
      <c r="Y11" s="780">
        <f t="shared" ref="Y11:Y53" si="65">IF(G11&lt;=$Y$5, (M11)/100*$Y$6, 0)</f>
        <v>0</v>
      </c>
      <c r="Z11" s="781">
        <f t="shared" ref="Z11:Z53" si="66">IF(G11&lt;=$Y$5, N11/100*$Z$6, 0)</f>
        <v>0</v>
      </c>
      <c r="AA11" s="776">
        <f t="shared" ref="AA11:AA53" si="67">IF(G11&lt;=$AB$5, (M11+N11)/100*$AA$6, 0)</f>
        <v>0</v>
      </c>
      <c r="AB11" s="777">
        <f t="shared" ref="AB11:AB53" si="68">IF(G11&lt;=$AB$5, (M11)/100*$AB$6, 0)</f>
        <v>0</v>
      </c>
      <c r="AC11" s="778">
        <f t="shared" ref="AC11:AC53" si="69">IF(G11&lt;=$AB$5, N11/100*$AC$6, 0)</f>
        <v>0</v>
      </c>
      <c r="AD11" s="779">
        <f t="shared" ref="AD11:AD53" si="70">IF(G11&lt;=$AE$5, (M11+N11)/100*$AD$6, 0)</f>
        <v>0</v>
      </c>
      <c r="AE11" s="780">
        <f t="shared" ref="AE11:AE53" si="71">IF(G11&lt;=$AE$5, (M11)/100*$AE$6, 0)</f>
        <v>0</v>
      </c>
      <c r="AF11" s="782">
        <f t="shared" ref="AF11:AF53" si="72">IF(G11&lt;=$AE$5, N11/100*$AF$6, 0)</f>
        <v>0</v>
      </c>
      <c r="AG11" s="776">
        <f t="shared" ref="AG11:AG53" si="73">IF(G11&lt;=$AH$5, (M11+N11)/100*$AG$6, 0)</f>
        <v>0</v>
      </c>
      <c r="AH11" s="777">
        <f t="shared" ref="AH11:AH53" si="74">IF(G11&lt;=$AH$5, M11/100*$AH$6, 0)</f>
        <v>0</v>
      </c>
      <c r="AI11" s="783">
        <f t="shared" ref="AI11:AI53" si="75">IF(G11&lt;=$AH$5, N11/100*$AI$6, 0)</f>
        <v>0</v>
      </c>
      <c r="AJ11" s="779">
        <f t="shared" ref="AJ11:AJ53" si="76">IF(G11&lt;=$AK$5, (M11+N11)/100*$AJ$6, 0)</f>
        <v>0</v>
      </c>
      <c r="AK11" s="780">
        <f t="shared" ref="AK11:AK53" si="77">IF(G11&lt;=$AK$5,(M11/100*$AK$6), 0)</f>
        <v>0</v>
      </c>
      <c r="AL11" s="782">
        <f t="shared" ref="AL11:AL53" si="78">IF(G11&lt;=$AK$5,(N11/100*$AL$6), 0)</f>
        <v>0</v>
      </c>
      <c r="AM11" s="776">
        <f t="shared" ref="AM11:AM53" si="79">IF(G11&lt;=$AN$5, (M11+N11)/100*$AM$6, 0)</f>
        <v>0</v>
      </c>
      <c r="AN11" s="777">
        <f t="shared" ref="AN11:AN53" si="80">IF(G11&lt;=$AN$5,(M11/100*$AN$6), 0)</f>
        <v>0</v>
      </c>
      <c r="AO11" s="778">
        <f t="shared" ref="AO11:AO53" si="81">IF(G11&lt;=$AN$5,(N11/100*$AO$6), 0)</f>
        <v>0</v>
      </c>
      <c r="AP11" s="779">
        <f t="shared" ref="AP11:AP53" si="82">IF(G11&lt;=$AQ$5, (M11+N11)/100*$AP$6, 0)</f>
        <v>0</v>
      </c>
      <c r="AQ11" s="780">
        <f t="shared" ref="AQ11:AQ53" si="83">IF(G11&lt;=$AQ$5,(M11/100*$AQ$6), 0)</f>
        <v>0</v>
      </c>
      <c r="AR11" s="782">
        <f t="shared" ref="AR11:AR53" si="84">IF(G11&lt;=$AQ$5,(N11/100*$AR$6), 0)</f>
        <v>0</v>
      </c>
      <c r="AS11" s="776">
        <f t="shared" ref="AS11:AS53" si="85">IF(G11&lt;=$AT$5, (M11+N11)/100*$AS$6, 0)</f>
        <v>0</v>
      </c>
      <c r="AT11" s="777">
        <f t="shared" ref="AT11:AT53" si="86">IF(G11&lt;=$AT$5,(M11/100*$AT$6), 0)</f>
        <v>0</v>
      </c>
      <c r="AU11" s="778">
        <f t="shared" ref="AU11:AU53" si="87">IF(G11&lt;=$AT$5,(N11/100*$AU$6), 0)</f>
        <v>0</v>
      </c>
      <c r="AV11" s="779">
        <f t="shared" ref="AV11:AV53" si="88">IF(G11&lt;=$AW$5, (M11+N11)/100*$AV$6, 0)</f>
        <v>0</v>
      </c>
      <c r="AW11" s="780">
        <f t="shared" ref="AW11:AW53" si="89">IF(G11&lt;=$AW$5,(M11/100*$AW$6), 0)</f>
        <v>0</v>
      </c>
      <c r="AX11" s="782">
        <f t="shared" ref="AX11:AX53" si="90">IF(G11&lt;=$AW$5,(N11/100*$AX$6), 0)</f>
        <v>0</v>
      </c>
      <c r="AY11" s="776">
        <f t="shared" ref="AY11:AY53" si="91">IF(G11&lt;=$AZ$5, (M11+N11)/100*$AY$6, 0)</f>
        <v>0</v>
      </c>
      <c r="AZ11" s="777">
        <f t="shared" ref="AZ11:AZ53" si="92">IF(G11&lt;=$AZ$5,(M11/100*$AZ$6), 0)</f>
        <v>0</v>
      </c>
      <c r="BA11" s="778">
        <f t="shared" ref="BA11:BA53" si="93">IF(G11&lt;=$AZ$5,(N11/100*$BA$6), 0)</f>
        <v>0</v>
      </c>
      <c r="BB11" s="779">
        <f t="shared" ref="BB11:BB53" si="94">IF(G11&lt;=$BC$5, (M11+N11)/100*$BB$6, 0)</f>
        <v>0</v>
      </c>
      <c r="BC11" s="780">
        <f t="shared" ref="BC11:BC53" si="95">IF(G11&lt;=$BC$5,(M11/100*$BC$6), 0)</f>
        <v>0</v>
      </c>
      <c r="BD11" s="782">
        <f t="shared" ref="BD11:BD53" si="96">IF(G11&lt;=$BC$5,(N11/100*$BD$6), 0)</f>
        <v>0</v>
      </c>
      <c r="BE11" s="776">
        <f t="shared" ref="BE11:BE53" si="97">IF(G11&lt;=$BF$5, (M11+N11)/100*$BE$6, 0)</f>
        <v>0</v>
      </c>
      <c r="BF11" s="777">
        <f t="shared" ref="BF11:BF53" si="98">IF(G11&lt;=$BF$5,(M11/100*$BF$6), 0)</f>
        <v>0</v>
      </c>
      <c r="BG11" s="778">
        <f t="shared" ref="BG11:BG53" si="99">IF(GU11&lt;=$BF$5,(N11/100*$BG$6), 0)</f>
        <v>0</v>
      </c>
      <c r="BH11" s="779">
        <f t="shared" ref="BH11:BH53" si="100">IF(G11&lt;=$BI$5, (M11+N11)/100*$BH$6, 0)</f>
        <v>0</v>
      </c>
      <c r="BI11" s="780">
        <f t="shared" ref="BI11:BI53" si="101">IF(G11&lt;=$BI$5,(M11/100*$BI$6), 0)</f>
        <v>0</v>
      </c>
      <c r="BJ11" s="782">
        <f t="shared" ref="BJ11:BJ53" si="102">IF(G11&lt;=$BI$5,(N11/100*$BJ$6), 0)</f>
        <v>0</v>
      </c>
      <c r="BK11" s="776">
        <f t="shared" ref="BK11:BK53" si="103">IF(G11&lt;=$BL$5, (M11+N11)/100*$BK$6, 0)</f>
        <v>0</v>
      </c>
      <c r="BL11" s="777">
        <f t="shared" ref="BL11:BL53" si="104">IF(G11&lt;=$BL$5,(M11/100*$BL$6), 0)</f>
        <v>0</v>
      </c>
      <c r="BM11" s="778">
        <f t="shared" ref="BM11:BM53" si="105">IF(G11&lt;=$BL$5,(N11/100*$BM$6), 0)</f>
        <v>0</v>
      </c>
      <c r="BN11" s="779">
        <f t="shared" ref="BN11:BN53" si="106">IF(G11&lt;=$BO$5, (M11+N11)/100*$BN$6, 0)</f>
        <v>0</v>
      </c>
      <c r="BO11" s="780">
        <f t="shared" ref="BO11:BO53" si="107">IF(G11&lt;=$BO$5,(M11/100*$BO$6), 0)</f>
        <v>0</v>
      </c>
      <c r="BP11" s="782">
        <f t="shared" ref="BP11:BP53" si="108">IF(G11&lt;=$BO$5,(N11/100*$BP$6), 0)</f>
        <v>0</v>
      </c>
      <c r="BQ11" s="776">
        <f t="shared" ref="BQ11:BQ53" si="109">IF(G11&lt;=$BR$5, (M11+N11)/100*$BQ$6, 0)</f>
        <v>0</v>
      </c>
      <c r="BR11" s="777">
        <f t="shared" ref="BR11:BR53" si="110">IF(G11&lt;=$BR$5,(M11/100*$BR$6), 0)</f>
        <v>0</v>
      </c>
      <c r="BS11" s="778">
        <f t="shared" ref="BS11:BS53" si="111">IF(G11&lt;=$BR$5,(N11/100*$BS$6), 0)</f>
        <v>0</v>
      </c>
      <c r="BT11" s="779">
        <f t="shared" ref="BT11:BT53" si="112">IF(G11&lt;=$BU$5, (M11+N11)/100*$BT$6, 0)</f>
        <v>0</v>
      </c>
      <c r="BU11" s="780">
        <f t="shared" ref="BU11:BU53" si="113">IF(G11&lt;=$BU$5,(M11/100*$BU$6), 0)</f>
        <v>0</v>
      </c>
      <c r="BV11" s="782">
        <f t="shared" ref="BV11:BV53" si="114">IF(G11&lt;=$BU$5,(N11/100*$BV$6), 0)</f>
        <v>0</v>
      </c>
      <c r="BW11" s="776">
        <f t="shared" ref="BW11:BW53" si="115">IF(G11&lt;=$BX$5, (M11+N11)/100*$BW$6, 0)</f>
        <v>0</v>
      </c>
      <c r="BX11" s="777">
        <f t="shared" ref="BX11:BX53" si="116">IF(G11&lt;=$BX$5,(M11/100*$BX$6), 0)</f>
        <v>0</v>
      </c>
      <c r="BY11" s="778">
        <f t="shared" ref="BY11:BY53" si="117">IF(G11&lt;=$BX$5,(N11/100*$BY$6), 0)</f>
        <v>0</v>
      </c>
      <c r="BZ11" s="779">
        <f t="shared" ref="BZ11:BZ53" si="118">IF(G11&lt;=$CA$5, (M11+N11)/100*$BZ$6, 0)</f>
        <v>0</v>
      </c>
      <c r="CA11" s="780">
        <f t="shared" ref="CA11:CA53" si="119">IF(G11&lt;=$CA$5,(M11/100*$CA$6), 0)</f>
        <v>0</v>
      </c>
      <c r="CB11" s="782">
        <f t="shared" ref="CB11:CB53" si="120">IF(G11&lt;=$CA$5,(N11/100*$CB$6), 0)</f>
        <v>0</v>
      </c>
      <c r="CC11" s="776" t="e">
        <f t="shared" ref="CC11:CC55" si="121">IF(G11&lt;$CD$5, (M11+N11)/100*$Q$30, 0)</f>
        <v>#VALUE!</v>
      </c>
      <c r="CD11" s="777" t="e">
        <f t="shared" ref="CD11:CD55" si="122">IF(G11&lt;$CD$5,(M11/100*$R$30), 0)</f>
        <v>#VALUE!</v>
      </c>
      <c r="CE11" s="778" t="e">
        <f t="shared" ref="CE11:CE55" si="123">IF(G11&lt;$CD$5,(N11/100*$S$30), 0)</f>
        <v>#VALUE!</v>
      </c>
      <c r="CF11" s="784" t="e">
        <f t="shared" ref="CF11:CF56" si="124">IF(G11&lt;$CG$5, (M11+N11)/100*$Q$31, 0)</f>
        <v>#VALUE!</v>
      </c>
      <c r="CG11" s="785" t="e">
        <f t="shared" ref="CG11:CG56" si="125">IF(G11&lt;$CG$5,(M11/100*$R$31), 0)</f>
        <v>#VALUE!</v>
      </c>
      <c r="CH11" s="786" t="e">
        <f t="shared" ref="CH11:CH56" si="126">IF(G11&lt;$CG$5,(N11/100*$S$31), 0)</f>
        <v>#VALUE!</v>
      </c>
      <c r="CI11" s="776" t="e">
        <f t="shared" ref="CI11:CI56" si="127">IF(G11&lt;$CJ$5, (M11+N11)/100*$Q$32, 0)</f>
        <v>#VALUE!</v>
      </c>
      <c r="CJ11" s="777" t="e">
        <f t="shared" ref="CJ11:CJ56" si="128">IF(G11&lt;$CJ$5,(M11/100*$R$32), 0)</f>
        <v>#VALUE!</v>
      </c>
      <c r="CK11" s="778" t="e">
        <f t="shared" ref="CK11:CK56" si="129">IF(G11&lt;$CJ$5,(N11/100*$S$32), 0)</f>
        <v>#VALUE!</v>
      </c>
      <c r="CL11" s="784" t="e">
        <f t="shared" ref="CL11:CL56" si="130">IF(G11&lt;$CM$5, (M11+N11)/100*$Q$33, 0)</f>
        <v>#VALUE!</v>
      </c>
      <c r="CM11" s="785" t="e">
        <f t="shared" ref="CM11:CM56" si="131">IF(G11&lt;$CM$5,(M11/100*$R$33), 0)</f>
        <v>#VALUE!</v>
      </c>
      <c r="CN11" s="786" t="e">
        <f t="shared" ref="CN11:CN56" si="132">IF(G11&lt;$CM$5,(N11/100*$S$33), 0)</f>
        <v>#VALUE!</v>
      </c>
      <c r="CO11" s="776" t="e">
        <f t="shared" ref="CO11:CO56" si="133">IF(G11&lt;$CP$5, (M11+N11)/100*$Q$34, 0)</f>
        <v>#VALUE!</v>
      </c>
      <c r="CP11" s="777" t="e">
        <f t="shared" ref="CP11:CP56" si="134">IF(G11&lt;$CP$5,(M11/100*$R$34), 0)</f>
        <v>#VALUE!</v>
      </c>
      <c r="CQ11" s="778" t="e">
        <f t="shared" ref="CQ11:CQ56" si="135">IF(G11&lt;$CP$5,(N11/100*$S$34), 0)</f>
        <v>#VALUE!</v>
      </c>
    </row>
    <row r="12" spans="1:170" x14ac:dyDescent="0.3">
      <c r="A12" s="680">
        <f>'5L-Real Prop Incremental Value'!A11</f>
        <v>0</v>
      </c>
      <c r="B12" s="681"/>
      <c r="C12" s="681"/>
      <c r="D12" s="681"/>
      <c r="E12" s="676">
        <f t="shared" si="60"/>
        <v>0</v>
      </c>
      <c r="F12" s="682"/>
      <c r="G12" s="767">
        <f>('5L-Real Prop Incremental Value'!G11)+('5L-Real Prop Incremental Value'!H11)+1</f>
        <v>1</v>
      </c>
      <c r="H12" s="768">
        <f>'5L-Real Prop Incremental Value'!I11</f>
        <v>0</v>
      </c>
      <c r="I12" s="677">
        <f>'5L-Real Prop Incremental Value'!J11</f>
        <v>0</v>
      </c>
      <c r="J12" s="682"/>
      <c r="K12" s="683"/>
      <c r="L12" s="769"/>
      <c r="M12" s="770">
        <f>'5L-Real Prop Incremental Value'!O11</f>
        <v>0</v>
      </c>
      <c r="N12" s="771">
        <f>'5L-Real Prop Incremental Value'!P11</f>
        <v>0</v>
      </c>
      <c r="O12" s="792"/>
      <c r="P12" s="793"/>
      <c r="Q12" s="794"/>
      <c r="R12" s="794"/>
      <c r="S12" s="794"/>
      <c r="U12" s="776">
        <f t="shared" si="61"/>
        <v>0</v>
      </c>
      <c r="V12" s="777">
        <f t="shared" si="62"/>
        <v>0</v>
      </c>
      <c r="W12" s="778">
        <f t="shared" si="63"/>
        <v>0</v>
      </c>
      <c r="X12" s="779">
        <f t="shared" si="64"/>
        <v>0</v>
      </c>
      <c r="Y12" s="780">
        <f t="shared" si="65"/>
        <v>0</v>
      </c>
      <c r="Z12" s="781">
        <f t="shared" si="66"/>
        <v>0</v>
      </c>
      <c r="AA12" s="776">
        <f t="shared" si="67"/>
        <v>0</v>
      </c>
      <c r="AB12" s="777">
        <f t="shared" si="68"/>
        <v>0</v>
      </c>
      <c r="AC12" s="778">
        <f t="shared" si="69"/>
        <v>0</v>
      </c>
      <c r="AD12" s="779">
        <f t="shared" si="70"/>
        <v>0</v>
      </c>
      <c r="AE12" s="780">
        <f t="shared" si="71"/>
        <v>0</v>
      </c>
      <c r="AF12" s="782">
        <f t="shared" si="72"/>
        <v>0</v>
      </c>
      <c r="AG12" s="776">
        <f t="shared" si="73"/>
        <v>0</v>
      </c>
      <c r="AH12" s="777">
        <f t="shared" si="74"/>
        <v>0</v>
      </c>
      <c r="AI12" s="783">
        <f t="shared" si="75"/>
        <v>0</v>
      </c>
      <c r="AJ12" s="779">
        <f t="shared" si="76"/>
        <v>0</v>
      </c>
      <c r="AK12" s="780">
        <f t="shared" si="77"/>
        <v>0</v>
      </c>
      <c r="AL12" s="782">
        <f t="shared" si="78"/>
        <v>0</v>
      </c>
      <c r="AM12" s="776">
        <f t="shared" si="79"/>
        <v>0</v>
      </c>
      <c r="AN12" s="777">
        <f t="shared" si="80"/>
        <v>0</v>
      </c>
      <c r="AO12" s="778">
        <f t="shared" si="81"/>
        <v>0</v>
      </c>
      <c r="AP12" s="779">
        <f t="shared" si="82"/>
        <v>0</v>
      </c>
      <c r="AQ12" s="780">
        <f t="shared" si="83"/>
        <v>0</v>
      </c>
      <c r="AR12" s="782">
        <f t="shared" si="84"/>
        <v>0</v>
      </c>
      <c r="AS12" s="776">
        <f t="shared" si="85"/>
        <v>0</v>
      </c>
      <c r="AT12" s="777">
        <f t="shared" si="86"/>
        <v>0</v>
      </c>
      <c r="AU12" s="778">
        <f t="shared" si="87"/>
        <v>0</v>
      </c>
      <c r="AV12" s="779">
        <f t="shared" si="88"/>
        <v>0</v>
      </c>
      <c r="AW12" s="780">
        <f t="shared" si="89"/>
        <v>0</v>
      </c>
      <c r="AX12" s="782">
        <f t="shared" si="90"/>
        <v>0</v>
      </c>
      <c r="AY12" s="776">
        <f t="shared" si="91"/>
        <v>0</v>
      </c>
      <c r="AZ12" s="777">
        <f t="shared" si="92"/>
        <v>0</v>
      </c>
      <c r="BA12" s="778">
        <f t="shared" si="93"/>
        <v>0</v>
      </c>
      <c r="BB12" s="779">
        <f t="shared" si="94"/>
        <v>0</v>
      </c>
      <c r="BC12" s="780">
        <f t="shared" si="95"/>
        <v>0</v>
      </c>
      <c r="BD12" s="782">
        <f t="shared" si="96"/>
        <v>0</v>
      </c>
      <c r="BE12" s="776">
        <f t="shared" si="97"/>
        <v>0</v>
      </c>
      <c r="BF12" s="777">
        <f t="shared" si="98"/>
        <v>0</v>
      </c>
      <c r="BG12" s="778">
        <f t="shared" si="99"/>
        <v>0</v>
      </c>
      <c r="BH12" s="779">
        <f t="shared" si="100"/>
        <v>0</v>
      </c>
      <c r="BI12" s="780">
        <f t="shared" si="101"/>
        <v>0</v>
      </c>
      <c r="BJ12" s="782">
        <f t="shared" si="102"/>
        <v>0</v>
      </c>
      <c r="BK12" s="776">
        <f t="shared" si="103"/>
        <v>0</v>
      </c>
      <c r="BL12" s="777">
        <f t="shared" si="104"/>
        <v>0</v>
      </c>
      <c r="BM12" s="778">
        <f t="shared" si="105"/>
        <v>0</v>
      </c>
      <c r="BN12" s="779">
        <f t="shared" si="106"/>
        <v>0</v>
      </c>
      <c r="BO12" s="780">
        <f t="shared" si="107"/>
        <v>0</v>
      </c>
      <c r="BP12" s="782">
        <f t="shared" si="108"/>
        <v>0</v>
      </c>
      <c r="BQ12" s="776">
        <f t="shared" si="109"/>
        <v>0</v>
      </c>
      <c r="BR12" s="777">
        <f t="shared" si="110"/>
        <v>0</v>
      </c>
      <c r="BS12" s="778">
        <f t="shared" si="111"/>
        <v>0</v>
      </c>
      <c r="BT12" s="779">
        <f t="shared" si="112"/>
        <v>0</v>
      </c>
      <c r="BU12" s="780">
        <f t="shared" si="113"/>
        <v>0</v>
      </c>
      <c r="BV12" s="782">
        <f t="shared" si="114"/>
        <v>0</v>
      </c>
      <c r="BW12" s="776">
        <f t="shared" si="115"/>
        <v>0</v>
      </c>
      <c r="BX12" s="777">
        <f t="shared" si="116"/>
        <v>0</v>
      </c>
      <c r="BY12" s="778">
        <f t="shared" si="117"/>
        <v>0</v>
      </c>
      <c r="BZ12" s="779">
        <f t="shared" si="118"/>
        <v>0</v>
      </c>
      <c r="CA12" s="780">
        <f t="shared" si="119"/>
        <v>0</v>
      </c>
      <c r="CB12" s="782">
        <f t="shared" si="120"/>
        <v>0</v>
      </c>
      <c r="CC12" s="776" t="e">
        <f t="shared" si="121"/>
        <v>#VALUE!</v>
      </c>
      <c r="CD12" s="777" t="e">
        <f t="shared" si="122"/>
        <v>#VALUE!</v>
      </c>
      <c r="CE12" s="778" t="e">
        <f t="shared" si="123"/>
        <v>#VALUE!</v>
      </c>
      <c r="CF12" s="784" t="e">
        <f t="shared" si="124"/>
        <v>#VALUE!</v>
      </c>
      <c r="CG12" s="785" t="e">
        <f t="shared" si="125"/>
        <v>#VALUE!</v>
      </c>
      <c r="CH12" s="786" t="e">
        <f t="shared" si="126"/>
        <v>#VALUE!</v>
      </c>
      <c r="CI12" s="776" t="e">
        <f t="shared" si="127"/>
        <v>#VALUE!</v>
      </c>
      <c r="CJ12" s="777" t="e">
        <f t="shared" si="128"/>
        <v>#VALUE!</v>
      </c>
      <c r="CK12" s="778" t="e">
        <f t="shared" si="129"/>
        <v>#VALUE!</v>
      </c>
      <c r="CL12" s="784" t="e">
        <f t="shared" si="130"/>
        <v>#VALUE!</v>
      </c>
      <c r="CM12" s="785" t="e">
        <f t="shared" si="131"/>
        <v>#VALUE!</v>
      </c>
      <c r="CN12" s="786" t="e">
        <f t="shared" si="132"/>
        <v>#VALUE!</v>
      </c>
      <c r="CO12" s="776" t="e">
        <f t="shared" si="133"/>
        <v>#VALUE!</v>
      </c>
      <c r="CP12" s="777" t="e">
        <f t="shared" si="134"/>
        <v>#VALUE!</v>
      </c>
      <c r="CQ12" s="778" t="e">
        <f t="shared" si="135"/>
        <v>#VALUE!</v>
      </c>
    </row>
    <row r="13" spans="1:170" x14ac:dyDescent="0.3">
      <c r="A13" s="680">
        <f>'5L-Real Prop Incremental Value'!A12</f>
        <v>0</v>
      </c>
      <c r="B13" s="681"/>
      <c r="C13" s="681"/>
      <c r="D13" s="681"/>
      <c r="E13" s="676">
        <f t="shared" si="60"/>
        <v>0</v>
      </c>
      <c r="F13" s="682"/>
      <c r="G13" s="767">
        <f>('5L-Real Prop Incremental Value'!G12)+('5L-Real Prop Incremental Value'!H12)+1</f>
        <v>1</v>
      </c>
      <c r="H13" s="768">
        <f>'5L-Real Prop Incremental Value'!I12</f>
        <v>0</v>
      </c>
      <c r="I13" s="677">
        <f>'5L-Real Prop Incremental Value'!J12</f>
        <v>0</v>
      </c>
      <c r="J13" s="682"/>
      <c r="K13" s="683"/>
      <c r="L13" s="769"/>
      <c r="M13" s="770">
        <f>'5L-Real Prop Incremental Value'!O12</f>
        <v>0</v>
      </c>
      <c r="N13" s="771">
        <f>'5L-Real Prop Incremental Value'!P12</f>
        <v>0</v>
      </c>
      <c r="O13" s="792"/>
      <c r="P13" s="793"/>
      <c r="Q13" s="794"/>
      <c r="R13" s="794"/>
      <c r="S13" s="794"/>
      <c r="U13" s="776">
        <f t="shared" si="61"/>
        <v>0</v>
      </c>
      <c r="V13" s="777">
        <f t="shared" si="62"/>
        <v>0</v>
      </c>
      <c r="W13" s="778">
        <f t="shared" si="63"/>
        <v>0</v>
      </c>
      <c r="X13" s="779">
        <f t="shared" si="64"/>
        <v>0</v>
      </c>
      <c r="Y13" s="780">
        <f t="shared" si="65"/>
        <v>0</v>
      </c>
      <c r="Z13" s="781">
        <f t="shared" si="66"/>
        <v>0</v>
      </c>
      <c r="AA13" s="776">
        <f t="shared" si="67"/>
        <v>0</v>
      </c>
      <c r="AB13" s="777">
        <f t="shared" si="68"/>
        <v>0</v>
      </c>
      <c r="AC13" s="778">
        <f t="shared" si="69"/>
        <v>0</v>
      </c>
      <c r="AD13" s="779">
        <f t="shared" si="70"/>
        <v>0</v>
      </c>
      <c r="AE13" s="780">
        <f t="shared" si="71"/>
        <v>0</v>
      </c>
      <c r="AF13" s="782">
        <f t="shared" si="72"/>
        <v>0</v>
      </c>
      <c r="AG13" s="776">
        <f t="shared" si="73"/>
        <v>0</v>
      </c>
      <c r="AH13" s="777">
        <f t="shared" si="74"/>
        <v>0</v>
      </c>
      <c r="AI13" s="783">
        <f t="shared" si="75"/>
        <v>0</v>
      </c>
      <c r="AJ13" s="779">
        <f t="shared" si="76"/>
        <v>0</v>
      </c>
      <c r="AK13" s="780">
        <f t="shared" si="77"/>
        <v>0</v>
      </c>
      <c r="AL13" s="782">
        <f t="shared" si="78"/>
        <v>0</v>
      </c>
      <c r="AM13" s="776">
        <f t="shared" si="79"/>
        <v>0</v>
      </c>
      <c r="AN13" s="777">
        <f t="shared" si="80"/>
        <v>0</v>
      </c>
      <c r="AO13" s="778">
        <f t="shared" si="81"/>
        <v>0</v>
      </c>
      <c r="AP13" s="779">
        <f t="shared" si="82"/>
        <v>0</v>
      </c>
      <c r="AQ13" s="780">
        <f t="shared" si="83"/>
        <v>0</v>
      </c>
      <c r="AR13" s="782">
        <f t="shared" si="84"/>
        <v>0</v>
      </c>
      <c r="AS13" s="776">
        <f t="shared" si="85"/>
        <v>0</v>
      </c>
      <c r="AT13" s="777">
        <f t="shared" si="86"/>
        <v>0</v>
      </c>
      <c r="AU13" s="778">
        <f t="shared" si="87"/>
        <v>0</v>
      </c>
      <c r="AV13" s="779">
        <f t="shared" si="88"/>
        <v>0</v>
      </c>
      <c r="AW13" s="780">
        <f t="shared" si="89"/>
        <v>0</v>
      </c>
      <c r="AX13" s="782">
        <f t="shared" si="90"/>
        <v>0</v>
      </c>
      <c r="AY13" s="776">
        <f t="shared" si="91"/>
        <v>0</v>
      </c>
      <c r="AZ13" s="777">
        <f t="shared" si="92"/>
        <v>0</v>
      </c>
      <c r="BA13" s="778">
        <f t="shared" si="93"/>
        <v>0</v>
      </c>
      <c r="BB13" s="779">
        <f t="shared" si="94"/>
        <v>0</v>
      </c>
      <c r="BC13" s="780">
        <f t="shared" si="95"/>
        <v>0</v>
      </c>
      <c r="BD13" s="782">
        <f t="shared" si="96"/>
        <v>0</v>
      </c>
      <c r="BE13" s="776">
        <f t="shared" si="97"/>
        <v>0</v>
      </c>
      <c r="BF13" s="777">
        <f t="shared" si="98"/>
        <v>0</v>
      </c>
      <c r="BG13" s="778">
        <f t="shared" si="99"/>
        <v>0</v>
      </c>
      <c r="BH13" s="779">
        <f t="shared" si="100"/>
        <v>0</v>
      </c>
      <c r="BI13" s="780">
        <f t="shared" si="101"/>
        <v>0</v>
      </c>
      <c r="BJ13" s="782">
        <f t="shared" si="102"/>
        <v>0</v>
      </c>
      <c r="BK13" s="776">
        <f t="shared" si="103"/>
        <v>0</v>
      </c>
      <c r="BL13" s="777">
        <f t="shared" si="104"/>
        <v>0</v>
      </c>
      <c r="BM13" s="778">
        <f t="shared" si="105"/>
        <v>0</v>
      </c>
      <c r="BN13" s="779">
        <f t="shared" si="106"/>
        <v>0</v>
      </c>
      <c r="BO13" s="780">
        <f t="shared" si="107"/>
        <v>0</v>
      </c>
      <c r="BP13" s="782">
        <f t="shared" si="108"/>
        <v>0</v>
      </c>
      <c r="BQ13" s="776">
        <f t="shared" si="109"/>
        <v>0</v>
      </c>
      <c r="BR13" s="777">
        <f t="shared" si="110"/>
        <v>0</v>
      </c>
      <c r="BS13" s="778">
        <f t="shared" si="111"/>
        <v>0</v>
      </c>
      <c r="BT13" s="779">
        <f t="shared" si="112"/>
        <v>0</v>
      </c>
      <c r="BU13" s="780">
        <f t="shared" si="113"/>
        <v>0</v>
      </c>
      <c r="BV13" s="782">
        <f t="shared" si="114"/>
        <v>0</v>
      </c>
      <c r="BW13" s="776">
        <f t="shared" si="115"/>
        <v>0</v>
      </c>
      <c r="BX13" s="777">
        <f t="shared" si="116"/>
        <v>0</v>
      </c>
      <c r="BY13" s="778">
        <f t="shared" si="117"/>
        <v>0</v>
      </c>
      <c r="BZ13" s="779">
        <f t="shared" si="118"/>
        <v>0</v>
      </c>
      <c r="CA13" s="780">
        <f t="shared" si="119"/>
        <v>0</v>
      </c>
      <c r="CB13" s="782">
        <f t="shared" si="120"/>
        <v>0</v>
      </c>
      <c r="CC13" s="776" t="e">
        <f t="shared" si="121"/>
        <v>#VALUE!</v>
      </c>
      <c r="CD13" s="777" t="e">
        <f t="shared" si="122"/>
        <v>#VALUE!</v>
      </c>
      <c r="CE13" s="778" t="e">
        <f t="shared" si="123"/>
        <v>#VALUE!</v>
      </c>
      <c r="CF13" s="784" t="e">
        <f t="shared" si="124"/>
        <v>#VALUE!</v>
      </c>
      <c r="CG13" s="785" t="e">
        <f t="shared" si="125"/>
        <v>#VALUE!</v>
      </c>
      <c r="CH13" s="786" t="e">
        <f t="shared" si="126"/>
        <v>#VALUE!</v>
      </c>
      <c r="CI13" s="776" t="e">
        <f t="shared" si="127"/>
        <v>#VALUE!</v>
      </c>
      <c r="CJ13" s="777" t="e">
        <f t="shared" si="128"/>
        <v>#VALUE!</v>
      </c>
      <c r="CK13" s="778" t="e">
        <f t="shared" si="129"/>
        <v>#VALUE!</v>
      </c>
      <c r="CL13" s="784" t="e">
        <f t="shared" si="130"/>
        <v>#VALUE!</v>
      </c>
      <c r="CM13" s="785" t="e">
        <f t="shared" si="131"/>
        <v>#VALUE!</v>
      </c>
      <c r="CN13" s="786" t="e">
        <f t="shared" si="132"/>
        <v>#VALUE!</v>
      </c>
      <c r="CO13" s="776" t="e">
        <f t="shared" si="133"/>
        <v>#VALUE!</v>
      </c>
      <c r="CP13" s="777" t="e">
        <f t="shared" si="134"/>
        <v>#VALUE!</v>
      </c>
      <c r="CQ13" s="778" t="e">
        <f t="shared" si="135"/>
        <v>#VALUE!</v>
      </c>
    </row>
    <row r="14" spans="1:170" x14ac:dyDescent="0.3">
      <c r="A14" s="680">
        <f>'5L-Real Prop Incremental Value'!A13</f>
        <v>0</v>
      </c>
      <c r="B14" s="681"/>
      <c r="C14" s="681"/>
      <c r="D14" s="681"/>
      <c r="E14" s="676">
        <f t="shared" si="60"/>
        <v>0</v>
      </c>
      <c r="F14" s="682"/>
      <c r="G14" s="767">
        <f>('5L-Real Prop Incremental Value'!G13)+('5L-Real Prop Incremental Value'!H13)+1</f>
        <v>1</v>
      </c>
      <c r="H14" s="768">
        <f>'5L-Real Prop Incremental Value'!I13</f>
        <v>0</v>
      </c>
      <c r="I14" s="677">
        <f>'5L-Real Prop Incremental Value'!J13</f>
        <v>0</v>
      </c>
      <c r="J14" s="682"/>
      <c r="K14" s="683"/>
      <c r="L14" s="769"/>
      <c r="M14" s="770">
        <f>'5L-Real Prop Incremental Value'!O13</f>
        <v>0</v>
      </c>
      <c r="N14" s="771">
        <f>'5L-Real Prop Incremental Value'!P13</f>
        <v>0</v>
      </c>
      <c r="O14" s="792"/>
      <c r="P14" s="793"/>
      <c r="Q14" s="794"/>
      <c r="R14" s="794"/>
      <c r="S14" s="794"/>
      <c r="U14" s="776">
        <f t="shared" si="61"/>
        <v>0</v>
      </c>
      <c r="V14" s="777">
        <f t="shared" si="62"/>
        <v>0</v>
      </c>
      <c r="W14" s="778">
        <f t="shared" si="63"/>
        <v>0</v>
      </c>
      <c r="X14" s="779">
        <f t="shared" si="64"/>
        <v>0</v>
      </c>
      <c r="Y14" s="780">
        <f t="shared" si="65"/>
        <v>0</v>
      </c>
      <c r="Z14" s="781">
        <f t="shared" si="66"/>
        <v>0</v>
      </c>
      <c r="AA14" s="776">
        <f t="shared" si="67"/>
        <v>0</v>
      </c>
      <c r="AB14" s="777">
        <f t="shared" si="68"/>
        <v>0</v>
      </c>
      <c r="AC14" s="778">
        <f t="shared" si="69"/>
        <v>0</v>
      </c>
      <c r="AD14" s="779">
        <f t="shared" si="70"/>
        <v>0</v>
      </c>
      <c r="AE14" s="780">
        <f t="shared" si="71"/>
        <v>0</v>
      </c>
      <c r="AF14" s="782">
        <f t="shared" si="72"/>
        <v>0</v>
      </c>
      <c r="AG14" s="776">
        <f t="shared" si="73"/>
        <v>0</v>
      </c>
      <c r="AH14" s="777">
        <f t="shared" si="74"/>
        <v>0</v>
      </c>
      <c r="AI14" s="783">
        <f t="shared" si="75"/>
        <v>0</v>
      </c>
      <c r="AJ14" s="779">
        <f t="shared" si="76"/>
        <v>0</v>
      </c>
      <c r="AK14" s="780">
        <f t="shared" si="77"/>
        <v>0</v>
      </c>
      <c r="AL14" s="782">
        <f t="shared" si="78"/>
        <v>0</v>
      </c>
      <c r="AM14" s="776">
        <f t="shared" si="79"/>
        <v>0</v>
      </c>
      <c r="AN14" s="777">
        <f t="shared" si="80"/>
        <v>0</v>
      </c>
      <c r="AO14" s="778">
        <f t="shared" si="81"/>
        <v>0</v>
      </c>
      <c r="AP14" s="779">
        <f t="shared" si="82"/>
        <v>0</v>
      </c>
      <c r="AQ14" s="780">
        <f t="shared" si="83"/>
        <v>0</v>
      </c>
      <c r="AR14" s="782">
        <f t="shared" si="84"/>
        <v>0</v>
      </c>
      <c r="AS14" s="776">
        <f t="shared" si="85"/>
        <v>0</v>
      </c>
      <c r="AT14" s="777">
        <f t="shared" si="86"/>
        <v>0</v>
      </c>
      <c r="AU14" s="778">
        <f t="shared" si="87"/>
        <v>0</v>
      </c>
      <c r="AV14" s="779">
        <f t="shared" si="88"/>
        <v>0</v>
      </c>
      <c r="AW14" s="780">
        <f t="shared" si="89"/>
        <v>0</v>
      </c>
      <c r="AX14" s="782">
        <f t="shared" si="90"/>
        <v>0</v>
      </c>
      <c r="AY14" s="776">
        <f t="shared" si="91"/>
        <v>0</v>
      </c>
      <c r="AZ14" s="777">
        <f t="shared" si="92"/>
        <v>0</v>
      </c>
      <c r="BA14" s="778">
        <f t="shared" si="93"/>
        <v>0</v>
      </c>
      <c r="BB14" s="779">
        <f t="shared" si="94"/>
        <v>0</v>
      </c>
      <c r="BC14" s="780">
        <f t="shared" si="95"/>
        <v>0</v>
      </c>
      <c r="BD14" s="782">
        <f t="shared" si="96"/>
        <v>0</v>
      </c>
      <c r="BE14" s="776">
        <f t="shared" si="97"/>
        <v>0</v>
      </c>
      <c r="BF14" s="777">
        <f t="shared" si="98"/>
        <v>0</v>
      </c>
      <c r="BG14" s="778">
        <f t="shared" si="99"/>
        <v>0</v>
      </c>
      <c r="BH14" s="779">
        <f t="shared" si="100"/>
        <v>0</v>
      </c>
      <c r="BI14" s="780">
        <f t="shared" si="101"/>
        <v>0</v>
      </c>
      <c r="BJ14" s="782">
        <f t="shared" si="102"/>
        <v>0</v>
      </c>
      <c r="BK14" s="776">
        <f t="shared" si="103"/>
        <v>0</v>
      </c>
      <c r="BL14" s="777">
        <f t="shared" si="104"/>
        <v>0</v>
      </c>
      <c r="BM14" s="778">
        <f t="shared" si="105"/>
        <v>0</v>
      </c>
      <c r="BN14" s="779">
        <f t="shared" si="106"/>
        <v>0</v>
      </c>
      <c r="BO14" s="780">
        <f t="shared" si="107"/>
        <v>0</v>
      </c>
      <c r="BP14" s="782">
        <f t="shared" si="108"/>
        <v>0</v>
      </c>
      <c r="BQ14" s="776">
        <f t="shared" si="109"/>
        <v>0</v>
      </c>
      <c r="BR14" s="777">
        <f t="shared" si="110"/>
        <v>0</v>
      </c>
      <c r="BS14" s="778">
        <f t="shared" si="111"/>
        <v>0</v>
      </c>
      <c r="BT14" s="779">
        <f t="shared" si="112"/>
        <v>0</v>
      </c>
      <c r="BU14" s="780">
        <f t="shared" si="113"/>
        <v>0</v>
      </c>
      <c r="BV14" s="782">
        <f t="shared" si="114"/>
        <v>0</v>
      </c>
      <c r="BW14" s="776">
        <f t="shared" si="115"/>
        <v>0</v>
      </c>
      <c r="BX14" s="777">
        <f t="shared" si="116"/>
        <v>0</v>
      </c>
      <c r="BY14" s="778">
        <f t="shared" si="117"/>
        <v>0</v>
      </c>
      <c r="BZ14" s="779">
        <f t="shared" si="118"/>
        <v>0</v>
      </c>
      <c r="CA14" s="780">
        <f t="shared" si="119"/>
        <v>0</v>
      </c>
      <c r="CB14" s="782">
        <f t="shared" si="120"/>
        <v>0</v>
      </c>
      <c r="CC14" s="776" t="e">
        <f t="shared" si="121"/>
        <v>#VALUE!</v>
      </c>
      <c r="CD14" s="777" t="e">
        <f t="shared" si="122"/>
        <v>#VALUE!</v>
      </c>
      <c r="CE14" s="778" t="e">
        <f t="shared" si="123"/>
        <v>#VALUE!</v>
      </c>
      <c r="CF14" s="784" t="e">
        <f t="shared" si="124"/>
        <v>#VALUE!</v>
      </c>
      <c r="CG14" s="785" t="e">
        <f t="shared" si="125"/>
        <v>#VALUE!</v>
      </c>
      <c r="CH14" s="786" t="e">
        <f t="shared" si="126"/>
        <v>#VALUE!</v>
      </c>
      <c r="CI14" s="776" t="e">
        <f t="shared" si="127"/>
        <v>#VALUE!</v>
      </c>
      <c r="CJ14" s="777" t="e">
        <f t="shared" si="128"/>
        <v>#VALUE!</v>
      </c>
      <c r="CK14" s="778" t="e">
        <f t="shared" si="129"/>
        <v>#VALUE!</v>
      </c>
      <c r="CL14" s="784" t="e">
        <f t="shared" si="130"/>
        <v>#VALUE!</v>
      </c>
      <c r="CM14" s="785" t="e">
        <f t="shared" si="131"/>
        <v>#VALUE!</v>
      </c>
      <c r="CN14" s="786" t="e">
        <f t="shared" si="132"/>
        <v>#VALUE!</v>
      </c>
      <c r="CO14" s="776" t="e">
        <f t="shared" si="133"/>
        <v>#VALUE!</v>
      </c>
      <c r="CP14" s="777" t="e">
        <f t="shared" si="134"/>
        <v>#VALUE!</v>
      </c>
      <c r="CQ14" s="778" t="e">
        <f t="shared" si="135"/>
        <v>#VALUE!</v>
      </c>
    </row>
    <row r="15" spans="1:170" x14ac:dyDescent="0.3">
      <c r="A15" s="680">
        <f>'5L-Real Prop Incremental Value'!A14</f>
        <v>0</v>
      </c>
      <c r="B15" s="681"/>
      <c r="C15" s="681"/>
      <c r="D15" s="681"/>
      <c r="E15" s="676">
        <f t="shared" si="60"/>
        <v>0</v>
      </c>
      <c r="F15" s="682"/>
      <c r="G15" s="767">
        <f>('5L-Real Prop Incremental Value'!G14)+('5L-Real Prop Incremental Value'!H14)+1</f>
        <v>1</v>
      </c>
      <c r="H15" s="768">
        <f>'5L-Real Prop Incremental Value'!I14</f>
        <v>0</v>
      </c>
      <c r="I15" s="677">
        <f>'5L-Real Prop Incremental Value'!J14</f>
        <v>0</v>
      </c>
      <c r="J15" s="682"/>
      <c r="K15" s="683"/>
      <c r="L15" s="769"/>
      <c r="M15" s="770">
        <f>'5L-Real Prop Incremental Value'!O14</f>
        <v>0</v>
      </c>
      <c r="N15" s="771">
        <f>'5L-Real Prop Incremental Value'!P14</f>
        <v>0</v>
      </c>
      <c r="O15" s="792"/>
      <c r="P15" s="793"/>
      <c r="Q15" s="794"/>
      <c r="R15" s="794"/>
      <c r="S15" s="794"/>
      <c r="U15" s="776">
        <f t="shared" si="61"/>
        <v>0</v>
      </c>
      <c r="V15" s="777">
        <f t="shared" si="62"/>
        <v>0</v>
      </c>
      <c r="W15" s="778">
        <f t="shared" si="63"/>
        <v>0</v>
      </c>
      <c r="X15" s="779">
        <f t="shared" si="64"/>
        <v>0</v>
      </c>
      <c r="Y15" s="780">
        <f t="shared" si="65"/>
        <v>0</v>
      </c>
      <c r="Z15" s="781">
        <f t="shared" si="66"/>
        <v>0</v>
      </c>
      <c r="AA15" s="776">
        <f t="shared" si="67"/>
        <v>0</v>
      </c>
      <c r="AB15" s="777">
        <f t="shared" si="68"/>
        <v>0</v>
      </c>
      <c r="AC15" s="778">
        <f t="shared" si="69"/>
        <v>0</v>
      </c>
      <c r="AD15" s="779">
        <f t="shared" si="70"/>
        <v>0</v>
      </c>
      <c r="AE15" s="780">
        <f t="shared" si="71"/>
        <v>0</v>
      </c>
      <c r="AF15" s="782">
        <f t="shared" si="72"/>
        <v>0</v>
      </c>
      <c r="AG15" s="776">
        <f t="shared" si="73"/>
        <v>0</v>
      </c>
      <c r="AH15" s="777">
        <f t="shared" si="74"/>
        <v>0</v>
      </c>
      <c r="AI15" s="783">
        <f t="shared" si="75"/>
        <v>0</v>
      </c>
      <c r="AJ15" s="779">
        <f t="shared" si="76"/>
        <v>0</v>
      </c>
      <c r="AK15" s="780">
        <f t="shared" si="77"/>
        <v>0</v>
      </c>
      <c r="AL15" s="782">
        <f t="shared" si="78"/>
        <v>0</v>
      </c>
      <c r="AM15" s="776">
        <f t="shared" si="79"/>
        <v>0</v>
      </c>
      <c r="AN15" s="777">
        <f t="shared" si="80"/>
        <v>0</v>
      </c>
      <c r="AO15" s="778">
        <f t="shared" si="81"/>
        <v>0</v>
      </c>
      <c r="AP15" s="779">
        <f t="shared" si="82"/>
        <v>0</v>
      </c>
      <c r="AQ15" s="780">
        <f t="shared" si="83"/>
        <v>0</v>
      </c>
      <c r="AR15" s="782">
        <f t="shared" si="84"/>
        <v>0</v>
      </c>
      <c r="AS15" s="776">
        <f t="shared" si="85"/>
        <v>0</v>
      </c>
      <c r="AT15" s="777">
        <f t="shared" si="86"/>
        <v>0</v>
      </c>
      <c r="AU15" s="778">
        <f t="shared" si="87"/>
        <v>0</v>
      </c>
      <c r="AV15" s="779">
        <f t="shared" si="88"/>
        <v>0</v>
      </c>
      <c r="AW15" s="780">
        <f t="shared" si="89"/>
        <v>0</v>
      </c>
      <c r="AX15" s="782">
        <f t="shared" si="90"/>
        <v>0</v>
      </c>
      <c r="AY15" s="776">
        <f t="shared" si="91"/>
        <v>0</v>
      </c>
      <c r="AZ15" s="777">
        <f t="shared" si="92"/>
        <v>0</v>
      </c>
      <c r="BA15" s="778">
        <f t="shared" si="93"/>
        <v>0</v>
      </c>
      <c r="BB15" s="779">
        <f t="shared" si="94"/>
        <v>0</v>
      </c>
      <c r="BC15" s="780">
        <f t="shared" si="95"/>
        <v>0</v>
      </c>
      <c r="BD15" s="782">
        <f t="shared" si="96"/>
        <v>0</v>
      </c>
      <c r="BE15" s="776">
        <f t="shared" si="97"/>
        <v>0</v>
      </c>
      <c r="BF15" s="777">
        <f t="shared" si="98"/>
        <v>0</v>
      </c>
      <c r="BG15" s="778">
        <f t="shared" si="99"/>
        <v>0</v>
      </c>
      <c r="BH15" s="779">
        <f t="shared" si="100"/>
        <v>0</v>
      </c>
      <c r="BI15" s="780">
        <f t="shared" si="101"/>
        <v>0</v>
      </c>
      <c r="BJ15" s="782">
        <f t="shared" si="102"/>
        <v>0</v>
      </c>
      <c r="BK15" s="776">
        <f t="shared" si="103"/>
        <v>0</v>
      </c>
      <c r="BL15" s="777">
        <f t="shared" si="104"/>
        <v>0</v>
      </c>
      <c r="BM15" s="778">
        <f t="shared" si="105"/>
        <v>0</v>
      </c>
      <c r="BN15" s="779">
        <f t="shared" si="106"/>
        <v>0</v>
      </c>
      <c r="BO15" s="780">
        <f t="shared" si="107"/>
        <v>0</v>
      </c>
      <c r="BP15" s="782">
        <f t="shared" si="108"/>
        <v>0</v>
      </c>
      <c r="BQ15" s="776">
        <f t="shared" si="109"/>
        <v>0</v>
      </c>
      <c r="BR15" s="777">
        <f t="shared" si="110"/>
        <v>0</v>
      </c>
      <c r="BS15" s="778">
        <f t="shared" si="111"/>
        <v>0</v>
      </c>
      <c r="BT15" s="779">
        <f t="shared" si="112"/>
        <v>0</v>
      </c>
      <c r="BU15" s="780">
        <f t="shared" si="113"/>
        <v>0</v>
      </c>
      <c r="BV15" s="782">
        <f t="shared" si="114"/>
        <v>0</v>
      </c>
      <c r="BW15" s="776">
        <f t="shared" si="115"/>
        <v>0</v>
      </c>
      <c r="BX15" s="777">
        <f t="shared" si="116"/>
        <v>0</v>
      </c>
      <c r="BY15" s="778">
        <f t="shared" si="117"/>
        <v>0</v>
      </c>
      <c r="BZ15" s="779">
        <f t="shared" si="118"/>
        <v>0</v>
      </c>
      <c r="CA15" s="780">
        <f t="shared" si="119"/>
        <v>0</v>
      </c>
      <c r="CB15" s="782">
        <f t="shared" si="120"/>
        <v>0</v>
      </c>
      <c r="CC15" s="776" t="e">
        <f t="shared" si="121"/>
        <v>#VALUE!</v>
      </c>
      <c r="CD15" s="777" t="e">
        <f t="shared" si="122"/>
        <v>#VALUE!</v>
      </c>
      <c r="CE15" s="778" t="e">
        <f t="shared" si="123"/>
        <v>#VALUE!</v>
      </c>
      <c r="CF15" s="784" t="e">
        <f t="shared" si="124"/>
        <v>#VALUE!</v>
      </c>
      <c r="CG15" s="785" t="e">
        <f t="shared" si="125"/>
        <v>#VALUE!</v>
      </c>
      <c r="CH15" s="786" t="e">
        <f t="shared" si="126"/>
        <v>#VALUE!</v>
      </c>
      <c r="CI15" s="776" t="e">
        <f t="shared" si="127"/>
        <v>#VALUE!</v>
      </c>
      <c r="CJ15" s="777" t="e">
        <f t="shared" si="128"/>
        <v>#VALUE!</v>
      </c>
      <c r="CK15" s="778" t="e">
        <f t="shared" si="129"/>
        <v>#VALUE!</v>
      </c>
      <c r="CL15" s="784" t="e">
        <f t="shared" si="130"/>
        <v>#VALUE!</v>
      </c>
      <c r="CM15" s="785" t="e">
        <f t="shared" si="131"/>
        <v>#VALUE!</v>
      </c>
      <c r="CN15" s="786" t="e">
        <f t="shared" si="132"/>
        <v>#VALUE!</v>
      </c>
      <c r="CO15" s="776" t="e">
        <f t="shared" si="133"/>
        <v>#VALUE!</v>
      </c>
      <c r="CP15" s="777" t="e">
        <f t="shared" si="134"/>
        <v>#VALUE!</v>
      </c>
      <c r="CQ15" s="778" t="e">
        <f t="shared" si="135"/>
        <v>#VALUE!</v>
      </c>
    </row>
    <row r="16" spans="1:170" x14ac:dyDescent="0.3">
      <c r="A16" s="680">
        <f>'5L-Real Prop Incremental Value'!A15</f>
        <v>0</v>
      </c>
      <c r="B16" s="681"/>
      <c r="C16" s="681"/>
      <c r="D16" s="681"/>
      <c r="E16" s="676">
        <f t="shared" si="60"/>
        <v>0</v>
      </c>
      <c r="F16" s="682"/>
      <c r="G16" s="767">
        <f>('5L-Real Prop Incremental Value'!G15)+('5L-Real Prop Incremental Value'!H15)+1</f>
        <v>1</v>
      </c>
      <c r="H16" s="768">
        <f>'5L-Real Prop Incremental Value'!I15</f>
        <v>0</v>
      </c>
      <c r="I16" s="677">
        <f>'5L-Real Prop Incremental Value'!J15</f>
        <v>0</v>
      </c>
      <c r="J16" s="682"/>
      <c r="K16" s="683"/>
      <c r="L16" s="769"/>
      <c r="M16" s="770">
        <f>'5L-Real Prop Incremental Value'!O15</f>
        <v>0</v>
      </c>
      <c r="N16" s="771">
        <f>'5L-Real Prop Incremental Value'!P15</f>
        <v>0</v>
      </c>
      <c r="O16" s="792"/>
      <c r="P16" s="793"/>
      <c r="Q16" s="794"/>
      <c r="R16" s="794"/>
      <c r="S16" s="794"/>
      <c r="U16" s="776">
        <f t="shared" si="61"/>
        <v>0</v>
      </c>
      <c r="V16" s="777">
        <f t="shared" si="62"/>
        <v>0</v>
      </c>
      <c r="W16" s="778">
        <f t="shared" si="63"/>
        <v>0</v>
      </c>
      <c r="X16" s="779">
        <f t="shared" si="64"/>
        <v>0</v>
      </c>
      <c r="Y16" s="780">
        <f t="shared" si="65"/>
        <v>0</v>
      </c>
      <c r="Z16" s="781">
        <f t="shared" si="66"/>
        <v>0</v>
      </c>
      <c r="AA16" s="776">
        <f t="shared" si="67"/>
        <v>0</v>
      </c>
      <c r="AB16" s="777">
        <f t="shared" si="68"/>
        <v>0</v>
      </c>
      <c r="AC16" s="778">
        <f t="shared" si="69"/>
        <v>0</v>
      </c>
      <c r="AD16" s="779">
        <f t="shared" si="70"/>
        <v>0</v>
      </c>
      <c r="AE16" s="780">
        <f t="shared" si="71"/>
        <v>0</v>
      </c>
      <c r="AF16" s="782">
        <f t="shared" si="72"/>
        <v>0</v>
      </c>
      <c r="AG16" s="776">
        <f t="shared" si="73"/>
        <v>0</v>
      </c>
      <c r="AH16" s="777">
        <f t="shared" si="74"/>
        <v>0</v>
      </c>
      <c r="AI16" s="783">
        <f t="shared" si="75"/>
        <v>0</v>
      </c>
      <c r="AJ16" s="779">
        <f t="shared" si="76"/>
        <v>0</v>
      </c>
      <c r="AK16" s="780">
        <f t="shared" si="77"/>
        <v>0</v>
      </c>
      <c r="AL16" s="782">
        <f t="shared" si="78"/>
        <v>0</v>
      </c>
      <c r="AM16" s="776">
        <f t="shared" si="79"/>
        <v>0</v>
      </c>
      <c r="AN16" s="777">
        <f t="shared" si="80"/>
        <v>0</v>
      </c>
      <c r="AO16" s="778">
        <f t="shared" si="81"/>
        <v>0</v>
      </c>
      <c r="AP16" s="779">
        <f t="shared" si="82"/>
        <v>0</v>
      </c>
      <c r="AQ16" s="780">
        <f t="shared" si="83"/>
        <v>0</v>
      </c>
      <c r="AR16" s="782">
        <f t="shared" si="84"/>
        <v>0</v>
      </c>
      <c r="AS16" s="776">
        <f t="shared" si="85"/>
        <v>0</v>
      </c>
      <c r="AT16" s="777">
        <f t="shared" si="86"/>
        <v>0</v>
      </c>
      <c r="AU16" s="778">
        <f t="shared" si="87"/>
        <v>0</v>
      </c>
      <c r="AV16" s="779">
        <f t="shared" si="88"/>
        <v>0</v>
      </c>
      <c r="AW16" s="780">
        <f t="shared" si="89"/>
        <v>0</v>
      </c>
      <c r="AX16" s="782">
        <f t="shared" si="90"/>
        <v>0</v>
      </c>
      <c r="AY16" s="776">
        <f t="shared" si="91"/>
        <v>0</v>
      </c>
      <c r="AZ16" s="777">
        <f t="shared" si="92"/>
        <v>0</v>
      </c>
      <c r="BA16" s="778">
        <f t="shared" si="93"/>
        <v>0</v>
      </c>
      <c r="BB16" s="779">
        <f t="shared" si="94"/>
        <v>0</v>
      </c>
      <c r="BC16" s="780">
        <f t="shared" si="95"/>
        <v>0</v>
      </c>
      <c r="BD16" s="782">
        <f t="shared" si="96"/>
        <v>0</v>
      </c>
      <c r="BE16" s="776">
        <f t="shared" si="97"/>
        <v>0</v>
      </c>
      <c r="BF16" s="777">
        <f t="shared" si="98"/>
        <v>0</v>
      </c>
      <c r="BG16" s="778">
        <f t="shared" si="99"/>
        <v>0</v>
      </c>
      <c r="BH16" s="779">
        <f t="shared" si="100"/>
        <v>0</v>
      </c>
      <c r="BI16" s="780">
        <f t="shared" si="101"/>
        <v>0</v>
      </c>
      <c r="BJ16" s="782">
        <f t="shared" si="102"/>
        <v>0</v>
      </c>
      <c r="BK16" s="776">
        <f t="shared" si="103"/>
        <v>0</v>
      </c>
      <c r="BL16" s="777">
        <f t="shared" si="104"/>
        <v>0</v>
      </c>
      <c r="BM16" s="778">
        <f t="shared" si="105"/>
        <v>0</v>
      </c>
      <c r="BN16" s="779">
        <f t="shared" si="106"/>
        <v>0</v>
      </c>
      <c r="BO16" s="780">
        <f t="shared" si="107"/>
        <v>0</v>
      </c>
      <c r="BP16" s="782">
        <f t="shared" si="108"/>
        <v>0</v>
      </c>
      <c r="BQ16" s="776">
        <f t="shared" si="109"/>
        <v>0</v>
      </c>
      <c r="BR16" s="777">
        <f t="shared" si="110"/>
        <v>0</v>
      </c>
      <c r="BS16" s="778">
        <f t="shared" si="111"/>
        <v>0</v>
      </c>
      <c r="BT16" s="779">
        <f t="shared" si="112"/>
        <v>0</v>
      </c>
      <c r="BU16" s="780">
        <f t="shared" si="113"/>
        <v>0</v>
      </c>
      <c r="BV16" s="782">
        <f t="shared" si="114"/>
        <v>0</v>
      </c>
      <c r="BW16" s="776">
        <f t="shared" si="115"/>
        <v>0</v>
      </c>
      <c r="BX16" s="777">
        <f t="shared" si="116"/>
        <v>0</v>
      </c>
      <c r="BY16" s="778">
        <f t="shared" si="117"/>
        <v>0</v>
      </c>
      <c r="BZ16" s="779">
        <f t="shared" si="118"/>
        <v>0</v>
      </c>
      <c r="CA16" s="780">
        <f t="shared" si="119"/>
        <v>0</v>
      </c>
      <c r="CB16" s="782">
        <f t="shared" si="120"/>
        <v>0</v>
      </c>
      <c r="CC16" s="776" t="e">
        <f t="shared" si="121"/>
        <v>#VALUE!</v>
      </c>
      <c r="CD16" s="777" t="e">
        <f t="shared" si="122"/>
        <v>#VALUE!</v>
      </c>
      <c r="CE16" s="778" t="e">
        <f t="shared" si="123"/>
        <v>#VALUE!</v>
      </c>
      <c r="CF16" s="784" t="e">
        <f t="shared" si="124"/>
        <v>#VALUE!</v>
      </c>
      <c r="CG16" s="785" t="e">
        <f t="shared" si="125"/>
        <v>#VALUE!</v>
      </c>
      <c r="CH16" s="786" t="e">
        <f t="shared" si="126"/>
        <v>#VALUE!</v>
      </c>
      <c r="CI16" s="776" t="e">
        <f t="shared" si="127"/>
        <v>#VALUE!</v>
      </c>
      <c r="CJ16" s="777" t="e">
        <f t="shared" si="128"/>
        <v>#VALUE!</v>
      </c>
      <c r="CK16" s="778" t="e">
        <f t="shared" si="129"/>
        <v>#VALUE!</v>
      </c>
      <c r="CL16" s="784" t="e">
        <f t="shared" si="130"/>
        <v>#VALUE!</v>
      </c>
      <c r="CM16" s="785" t="e">
        <f t="shared" si="131"/>
        <v>#VALUE!</v>
      </c>
      <c r="CN16" s="786" t="e">
        <f t="shared" si="132"/>
        <v>#VALUE!</v>
      </c>
      <c r="CO16" s="776" t="e">
        <f t="shared" si="133"/>
        <v>#VALUE!</v>
      </c>
      <c r="CP16" s="777" t="e">
        <f t="shared" si="134"/>
        <v>#VALUE!</v>
      </c>
      <c r="CQ16" s="778" t="e">
        <f t="shared" si="135"/>
        <v>#VALUE!</v>
      </c>
    </row>
    <row r="17" spans="1:95" x14ac:dyDescent="0.3">
      <c r="A17" s="680">
        <f>'5L-Real Prop Incremental Value'!A16</f>
        <v>0</v>
      </c>
      <c r="B17" s="681"/>
      <c r="C17" s="681"/>
      <c r="D17" s="681"/>
      <c r="E17" s="676">
        <f t="shared" si="60"/>
        <v>0</v>
      </c>
      <c r="F17" s="682"/>
      <c r="G17" s="767">
        <f>('5L-Real Prop Incremental Value'!G16)+('5L-Real Prop Incremental Value'!H16)+1</f>
        <v>1</v>
      </c>
      <c r="H17" s="768">
        <f>'5L-Real Prop Incremental Value'!I16</f>
        <v>0</v>
      </c>
      <c r="I17" s="677">
        <f>'5L-Real Prop Incremental Value'!J16</f>
        <v>0</v>
      </c>
      <c r="J17" s="682"/>
      <c r="K17" s="683"/>
      <c r="L17" s="769"/>
      <c r="M17" s="770">
        <f>'5L-Real Prop Incremental Value'!O16</f>
        <v>0</v>
      </c>
      <c r="N17" s="771">
        <f>'5L-Real Prop Incremental Value'!P16</f>
        <v>0</v>
      </c>
      <c r="O17" s="792"/>
      <c r="P17" s="793"/>
      <c r="Q17" s="794"/>
      <c r="R17" s="794"/>
      <c r="S17" s="794"/>
      <c r="U17" s="776">
        <f t="shared" si="61"/>
        <v>0</v>
      </c>
      <c r="V17" s="777">
        <f t="shared" si="62"/>
        <v>0</v>
      </c>
      <c r="W17" s="778">
        <f t="shared" si="63"/>
        <v>0</v>
      </c>
      <c r="X17" s="779">
        <f t="shared" si="64"/>
        <v>0</v>
      </c>
      <c r="Y17" s="780">
        <f t="shared" si="65"/>
        <v>0</v>
      </c>
      <c r="Z17" s="781">
        <f t="shared" si="66"/>
        <v>0</v>
      </c>
      <c r="AA17" s="776">
        <f t="shared" si="67"/>
        <v>0</v>
      </c>
      <c r="AB17" s="777">
        <f t="shared" si="68"/>
        <v>0</v>
      </c>
      <c r="AC17" s="778">
        <f t="shared" si="69"/>
        <v>0</v>
      </c>
      <c r="AD17" s="779">
        <f t="shared" si="70"/>
        <v>0</v>
      </c>
      <c r="AE17" s="780">
        <f t="shared" si="71"/>
        <v>0</v>
      </c>
      <c r="AF17" s="782">
        <f t="shared" si="72"/>
        <v>0</v>
      </c>
      <c r="AG17" s="776">
        <f t="shared" si="73"/>
        <v>0</v>
      </c>
      <c r="AH17" s="777">
        <f t="shared" si="74"/>
        <v>0</v>
      </c>
      <c r="AI17" s="783">
        <f t="shared" si="75"/>
        <v>0</v>
      </c>
      <c r="AJ17" s="779">
        <f t="shared" si="76"/>
        <v>0</v>
      </c>
      <c r="AK17" s="780">
        <f t="shared" si="77"/>
        <v>0</v>
      </c>
      <c r="AL17" s="782">
        <f t="shared" si="78"/>
        <v>0</v>
      </c>
      <c r="AM17" s="776">
        <f t="shared" si="79"/>
        <v>0</v>
      </c>
      <c r="AN17" s="777">
        <f t="shared" si="80"/>
        <v>0</v>
      </c>
      <c r="AO17" s="778">
        <f t="shared" si="81"/>
        <v>0</v>
      </c>
      <c r="AP17" s="779">
        <f t="shared" si="82"/>
        <v>0</v>
      </c>
      <c r="AQ17" s="780">
        <f t="shared" si="83"/>
        <v>0</v>
      </c>
      <c r="AR17" s="782">
        <f t="shared" si="84"/>
        <v>0</v>
      </c>
      <c r="AS17" s="776">
        <f t="shared" si="85"/>
        <v>0</v>
      </c>
      <c r="AT17" s="777">
        <f t="shared" si="86"/>
        <v>0</v>
      </c>
      <c r="AU17" s="778">
        <f t="shared" si="87"/>
        <v>0</v>
      </c>
      <c r="AV17" s="779">
        <f t="shared" si="88"/>
        <v>0</v>
      </c>
      <c r="AW17" s="780">
        <f t="shared" si="89"/>
        <v>0</v>
      </c>
      <c r="AX17" s="782">
        <f t="shared" si="90"/>
        <v>0</v>
      </c>
      <c r="AY17" s="776">
        <f t="shared" si="91"/>
        <v>0</v>
      </c>
      <c r="AZ17" s="777">
        <f t="shared" si="92"/>
        <v>0</v>
      </c>
      <c r="BA17" s="778">
        <f t="shared" si="93"/>
        <v>0</v>
      </c>
      <c r="BB17" s="779">
        <f t="shared" si="94"/>
        <v>0</v>
      </c>
      <c r="BC17" s="780">
        <f t="shared" si="95"/>
        <v>0</v>
      </c>
      <c r="BD17" s="782">
        <f t="shared" si="96"/>
        <v>0</v>
      </c>
      <c r="BE17" s="776">
        <f t="shared" si="97"/>
        <v>0</v>
      </c>
      <c r="BF17" s="777">
        <f t="shared" si="98"/>
        <v>0</v>
      </c>
      <c r="BG17" s="778">
        <f t="shared" si="99"/>
        <v>0</v>
      </c>
      <c r="BH17" s="779">
        <f t="shared" si="100"/>
        <v>0</v>
      </c>
      <c r="BI17" s="780">
        <f t="shared" si="101"/>
        <v>0</v>
      </c>
      <c r="BJ17" s="782">
        <f t="shared" si="102"/>
        <v>0</v>
      </c>
      <c r="BK17" s="776">
        <f t="shared" si="103"/>
        <v>0</v>
      </c>
      <c r="BL17" s="777">
        <f t="shared" si="104"/>
        <v>0</v>
      </c>
      <c r="BM17" s="778">
        <f t="shared" si="105"/>
        <v>0</v>
      </c>
      <c r="BN17" s="779">
        <f t="shared" si="106"/>
        <v>0</v>
      </c>
      <c r="BO17" s="780">
        <f t="shared" si="107"/>
        <v>0</v>
      </c>
      <c r="BP17" s="782">
        <f t="shared" si="108"/>
        <v>0</v>
      </c>
      <c r="BQ17" s="776">
        <f t="shared" si="109"/>
        <v>0</v>
      </c>
      <c r="BR17" s="777">
        <f t="shared" si="110"/>
        <v>0</v>
      </c>
      <c r="BS17" s="778">
        <f t="shared" si="111"/>
        <v>0</v>
      </c>
      <c r="BT17" s="779">
        <f t="shared" si="112"/>
        <v>0</v>
      </c>
      <c r="BU17" s="780">
        <f t="shared" si="113"/>
        <v>0</v>
      </c>
      <c r="BV17" s="782">
        <f t="shared" si="114"/>
        <v>0</v>
      </c>
      <c r="BW17" s="776">
        <f t="shared" si="115"/>
        <v>0</v>
      </c>
      <c r="BX17" s="777">
        <f t="shared" si="116"/>
        <v>0</v>
      </c>
      <c r="BY17" s="778">
        <f t="shared" si="117"/>
        <v>0</v>
      </c>
      <c r="BZ17" s="779">
        <f t="shared" si="118"/>
        <v>0</v>
      </c>
      <c r="CA17" s="780">
        <f t="shared" si="119"/>
        <v>0</v>
      </c>
      <c r="CB17" s="782">
        <f t="shared" si="120"/>
        <v>0</v>
      </c>
      <c r="CC17" s="776" t="e">
        <f t="shared" si="121"/>
        <v>#VALUE!</v>
      </c>
      <c r="CD17" s="777" t="e">
        <f t="shared" si="122"/>
        <v>#VALUE!</v>
      </c>
      <c r="CE17" s="778" t="e">
        <f t="shared" si="123"/>
        <v>#VALUE!</v>
      </c>
      <c r="CF17" s="784" t="e">
        <f t="shared" si="124"/>
        <v>#VALUE!</v>
      </c>
      <c r="CG17" s="785" t="e">
        <f t="shared" si="125"/>
        <v>#VALUE!</v>
      </c>
      <c r="CH17" s="786" t="e">
        <f t="shared" si="126"/>
        <v>#VALUE!</v>
      </c>
      <c r="CI17" s="776" t="e">
        <f t="shared" si="127"/>
        <v>#VALUE!</v>
      </c>
      <c r="CJ17" s="777" t="e">
        <f t="shared" si="128"/>
        <v>#VALUE!</v>
      </c>
      <c r="CK17" s="778" t="e">
        <f t="shared" si="129"/>
        <v>#VALUE!</v>
      </c>
      <c r="CL17" s="784" t="e">
        <f t="shared" si="130"/>
        <v>#VALUE!</v>
      </c>
      <c r="CM17" s="785" t="e">
        <f t="shared" si="131"/>
        <v>#VALUE!</v>
      </c>
      <c r="CN17" s="786" t="e">
        <f t="shared" si="132"/>
        <v>#VALUE!</v>
      </c>
      <c r="CO17" s="776" t="e">
        <f t="shared" si="133"/>
        <v>#VALUE!</v>
      </c>
      <c r="CP17" s="777" t="e">
        <f t="shared" si="134"/>
        <v>#VALUE!</v>
      </c>
      <c r="CQ17" s="778" t="e">
        <f t="shared" si="135"/>
        <v>#VALUE!</v>
      </c>
    </row>
    <row r="18" spans="1:95" x14ac:dyDescent="0.3">
      <c r="A18" s="680">
        <f>'5L-Real Prop Incremental Value'!A17</f>
        <v>0</v>
      </c>
      <c r="B18" s="681"/>
      <c r="C18" s="681"/>
      <c r="D18" s="681"/>
      <c r="E18" s="676">
        <f t="shared" si="60"/>
        <v>0</v>
      </c>
      <c r="F18" s="682"/>
      <c r="G18" s="767">
        <f>('5L-Real Prop Incremental Value'!G17)+('5L-Real Prop Incremental Value'!H17)+1</f>
        <v>1</v>
      </c>
      <c r="H18" s="768">
        <f>'5L-Real Prop Incremental Value'!I17</f>
        <v>0</v>
      </c>
      <c r="I18" s="677">
        <f>'5L-Real Prop Incremental Value'!J17</f>
        <v>0</v>
      </c>
      <c r="J18" s="682"/>
      <c r="K18" s="683"/>
      <c r="L18" s="769"/>
      <c r="M18" s="770">
        <f>'5L-Real Prop Incremental Value'!O17</f>
        <v>0</v>
      </c>
      <c r="N18" s="771">
        <f>'5L-Real Prop Incremental Value'!P17</f>
        <v>0</v>
      </c>
      <c r="O18" s="792"/>
      <c r="P18" s="793"/>
      <c r="Q18" s="794"/>
      <c r="R18" s="794"/>
      <c r="S18" s="794"/>
      <c r="U18" s="776">
        <f t="shared" si="61"/>
        <v>0</v>
      </c>
      <c r="V18" s="777">
        <f t="shared" si="62"/>
        <v>0</v>
      </c>
      <c r="W18" s="778">
        <f t="shared" si="63"/>
        <v>0</v>
      </c>
      <c r="X18" s="779">
        <f t="shared" si="64"/>
        <v>0</v>
      </c>
      <c r="Y18" s="780">
        <f t="shared" si="65"/>
        <v>0</v>
      </c>
      <c r="Z18" s="781">
        <f t="shared" si="66"/>
        <v>0</v>
      </c>
      <c r="AA18" s="776">
        <f t="shared" si="67"/>
        <v>0</v>
      </c>
      <c r="AB18" s="777">
        <f t="shared" si="68"/>
        <v>0</v>
      </c>
      <c r="AC18" s="778">
        <f t="shared" si="69"/>
        <v>0</v>
      </c>
      <c r="AD18" s="779">
        <f t="shared" si="70"/>
        <v>0</v>
      </c>
      <c r="AE18" s="780">
        <f t="shared" si="71"/>
        <v>0</v>
      </c>
      <c r="AF18" s="782">
        <f t="shared" si="72"/>
        <v>0</v>
      </c>
      <c r="AG18" s="776">
        <f t="shared" si="73"/>
        <v>0</v>
      </c>
      <c r="AH18" s="777">
        <f t="shared" si="74"/>
        <v>0</v>
      </c>
      <c r="AI18" s="783">
        <f t="shared" si="75"/>
        <v>0</v>
      </c>
      <c r="AJ18" s="779">
        <f t="shared" si="76"/>
        <v>0</v>
      </c>
      <c r="AK18" s="780">
        <f t="shared" si="77"/>
        <v>0</v>
      </c>
      <c r="AL18" s="782">
        <f t="shared" si="78"/>
        <v>0</v>
      </c>
      <c r="AM18" s="776">
        <f t="shared" si="79"/>
        <v>0</v>
      </c>
      <c r="AN18" s="777">
        <f t="shared" si="80"/>
        <v>0</v>
      </c>
      <c r="AO18" s="778">
        <f t="shared" si="81"/>
        <v>0</v>
      </c>
      <c r="AP18" s="779">
        <f t="shared" si="82"/>
        <v>0</v>
      </c>
      <c r="AQ18" s="780">
        <f t="shared" si="83"/>
        <v>0</v>
      </c>
      <c r="AR18" s="782">
        <f t="shared" si="84"/>
        <v>0</v>
      </c>
      <c r="AS18" s="776">
        <f t="shared" si="85"/>
        <v>0</v>
      </c>
      <c r="AT18" s="777">
        <f t="shared" si="86"/>
        <v>0</v>
      </c>
      <c r="AU18" s="778">
        <f t="shared" si="87"/>
        <v>0</v>
      </c>
      <c r="AV18" s="779">
        <f t="shared" si="88"/>
        <v>0</v>
      </c>
      <c r="AW18" s="780">
        <f t="shared" si="89"/>
        <v>0</v>
      </c>
      <c r="AX18" s="782">
        <f t="shared" si="90"/>
        <v>0</v>
      </c>
      <c r="AY18" s="776">
        <f t="shared" si="91"/>
        <v>0</v>
      </c>
      <c r="AZ18" s="777">
        <f t="shared" si="92"/>
        <v>0</v>
      </c>
      <c r="BA18" s="778">
        <f t="shared" si="93"/>
        <v>0</v>
      </c>
      <c r="BB18" s="779">
        <f t="shared" si="94"/>
        <v>0</v>
      </c>
      <c r="BC18" s="780">
        <f t="shared" si="95"/>
        <v>0</v>
      </c>
      <c r="BD18" s="782">
        <f t="shared" si="96"/>
        <v>0</v>
      </c>
      <c r="BE18" s="776">
        <f t="shared" si="97"/>
        <v>0</v>
      </c>
      <c r="BF18" s="777">
        <f t="shared" si="98"/>
        <v>0</v>
      </c>
      <c r="BG18" s="778">
        <f t="shared" si="99"/>
        <v>0</v>
      </c>
      <c r="BH18" s="779">
        <f t="shared" si="100"/>
        <v>0</v>
      </c>
      <c r="BI18" s="780">
        <f t="shared" si="101"/>
        <v>0</v>
      </c>
      <c r="BJ18" s="782">
        <f t="shared" si="102"/>
        <v>0</v>
      </c>
      <c r="BK18" s="776">
        <f t="shared" si="103"/>
        <v>0</v>
      </c>
      <c r="BL18" s="777">
        <f t="shared" si="104"/>
        <v>0</v>
      </c>
      <c r="BM18" s="778">
        <f t="shared" si="105"/>
        <v>0</v>
      </c>
      <c r="BN18" s="779">
        <f t="shared" si="106"/>
        <v>0</v>
      </c>
      <c r="BO18" s="780">
        <f t="shared" si="107"/>
        <v>0</v>
      </c>
      <c r="BP18" s="782">
        <f t="shared" si="108"/>
        <v>0</v>
      </c>
      <c r="BQ18" s="776">
        <f t="shared" si="109"/>
        <v>0</v>
      </c>
      <c r="BR18" s="777">
        <f t="shared" si="110"/>
        <v>0</v>
      </c>
      <c r="BS18" s="778">
        <f t="shared" si="111"/>
        <v>0</v>
      </c>
      <c r="BT18" s="779">
        <f t="shared" si="112"/>
        <v>0</v>
      </c>
      <c r="BU18" s="780">
        <f t="shared" si="113"/>
        <v>0</v>
      </c>
      <c r="BV18" s="782">
        <f t="shared" si="114"/>
        <v>0</v>
      </c>
      <c r="BW18" s="776">
        <f t="shared" si="115"/>
        <v>0</v>
      </c>
      <c r="BX18" s="777">
        <f t="shared" si="116"/>
        <v>0</v>
      </c>
      <c r="BY18" s="778">
        <f t="shared" si="117"/>
        <v>0</v>
      </c>
      <c r="BZ18" s="779">
        <f t="shared" si="118"/>
        <v>0</v>
      </c>
      <c r="CA18" s="780">
        <f t="shared" si="119"/>
        <v>0</v>
      </c>
      <c r="CB18" s="782">
        <f t="shared" si="120"/>
        <v>0</v>
      </c>
      <c r="CC18" s="776" t="e">
        <f t="shared" si="121"/>
        <v>#VALUE!</v>
      </c>
      <c r="CD18" s="777" t="e">
        <f t="shared" si="122"/>
        <v>#VALUE!</v>
      </c>
      <c r="CE18" s="778" t="e">
        <f t="shared" si="123"/>
        <v>#VALUE!</v>
      </c>
      <c r="CF18" s="784" t="e">
        <f t="shared" si="124"/>
        <v>#VALUE!</v>
      </c>
      <c r="CG18" s="785" t="e">
        <f t="shared" si="125"/>
        <v>#VALUE!</v>
      </c>
      <c r="CH18" s="786" t="e">
        <f t="shared" si="126"/>
        <v>#VALUE!</v>
      </c>
      <c r="CI18" s="776" t="e">
        <f t="shared" si="127"/>
        <v>#VALUE!</v>
      </c>
      <c r="CJ18" s="777" t="e">
        <f t="shared" si="128"/>
        <v>#VALUE!</v>
      </c>
      <c r="CK18" s="778" t="e">
        <f t="shared" si="129"/>
        <v>#VALUE!</v>
      </c>
      <c r="CL18" s="784" t="e">
        <f t="shared" si="130"/>
        <v>#VALUE!</v>
      </c>
      <c r="CM18" s="785" t="e">
        <f t="shared" si="131"/>
        <v>#VALUE!</v>
      </c>
      <c r="CN18" s="786" t="e">
        <f t="shared" si="132"/>
        <v>#VALUE!</v>
      </c>
      <c r="CO18" s="776" t="e">
        <f t="shared" si="133"/>
        <v>#VALUE!</v>
      </c>
      <c r="CP18" s="777" t="e">
        <f t="shared" si="134"/>
        <v>#VALUE!</v>
      </c>
      <c r="CQ18" s="778" t="e">
        <f t="shared" si="135"/>
        <v>#VALUE!</v>
      </c>
    </row>
    <row r="19" spans="1:95" x14ac:dyDescent="0.3">
      <c r="A19" s="680">
        <f>'5L-Real Prop Incremental Value'!A18</f>
        <v>0</v>
      </c>
      <c r="B19" s="681"/>
      <c r="C19" s="681"/>
      <c r="D19" s="681"/>
      <c r="E19" s="676">
        <f t="shared" si="60"/>
        <v>0</v>
      </c>
      <c r="F19" s="682"/>
      <c r="G19" s="767">
        <f>('5L-Real Prop Incremental Value'!G18)+('5L-Real Prop Incremental Value'!H18)+1</f>
        <v>1</v>
      </c>
      <c r="H19" s="768">
        <f>'5L-Real Prop Incremental Value'!I18</f>
        <v>0</v>
      </c>
      <c r="I19" s="677">
        <f>'5L-Real Prop Incremental Value'!J18</f>
        <v>0</v>
      </c>
      <c r="J19" s="682"/>
      <c r="K19" s="683"/>
      <c r="L19" s="769"/>
      <c r="M19" s="770">
        <f>'5L-Real Prop Incremental Value'!O18</f>
        <v>0</v>
      </c>
      <c r="N19" s="771">
        <f>'5L-Real Prop Incremental Value'!P18</f>
        <v>0</v>
      </c>
      <c r="O19" s="792"/>
      <c r="P19" s="793"/>
      <c r="Q19" s="794"/>
      <c r="R19" s="794"/>
      <c r="S19" s="794"/>
      <c r="U19" s="776">
        <f t="shared" si="61"/>
        <v>0</v>
      </c>
      <c r="V19" s="777">
        <f t="shared" si="62"/>
        <v>0</v>
      </c>
      <c r="W19" s="778">
        <f t="shared" si="63"/>
        <v>0</v>
      </c>
      <c r="X19" s="779">
        <f t="shared" si="64"/>
        <v>0</v>
      </c>
      <c r="Y19" s="780">
        <f t="shared" si="65"/>
        <v>0</v>
      </c>
      <c r="Z19" s="781">
        <f t="shared" si="66"/>
        <v>0</v>
      </c>
      <c r="AA19" s="776">
        <f t="shared" si="67"/>
        <v>0</v>
      </c>
      <c r="AB19" s="777">
        <f t="shared" si="68"/>
        <v>0</v>
      </c>
      <c r="AC19" s="778">
        <f t="shared" si="69"/>
        <v>0</v>
      </c>
      <c r="AD19" s="779">
        <f t="shared" si="70"/>
        <v>0</v>
      </c>
      <c r="AE19" s="780">
        <f t="shared" si="71"/>
        <v>0</v>
      </c>
      <c r="AF19" s="782">
        <f t="shared" si="72"/>
        <v>0</v>
      </c>
      <c r="AG19" s="776">
        <f t="shared" si="73"/>
        <v>0</v>
      </c>
      <c r="AH19" s="777">
        <f t="shared" si="74"/>
        <v>0</v>
      </c>
      <c r="AI19" s="783">
        <f t="shared" si="75"/>
        <v>0</v>
      </c>
      <c r="AJ19" s="779">
        <f t="shared" si="76"/>
        <v>0</v>
      </c>
      <c r="AK19" s="780">
        <f t="shared" si="77"/>
        <v>0</v>
      </c>
      <c r="AL19" s="782">
        <f t="shared" si="78"/>
        <v>0</v>
      </c>
      <c r="AM19" s="776">
        <f t="shared" si="79"/>
        <v>0</v>
      </c>
      <c r="AN19" s="777">
        <f t="shared" si="80"/>
        <v>0</v>
      </c>
      <c r="AO19" s="778">
        <f t="shared" si="81"/>
        <v>0</v>
      </c>
      <c r="AP19" s="779">
        <f t="shared" si="82"/>
        <v>0</v>
      </c>
      <c r="AQ19" s="780">
        <f t="shared" si="83"/>
        <v>0</v>
      </c>
      <c r="AR19" s="782">
        <f t="shared" si="84"/>
        <v>0</v>
      </c>
      <c r="AS19" s="776">
        <f t="shared" si="85"/>
        <v>0</v>
      </c>
      <c r="AT19" s="777">
        <f t="shared" si="86"/>
        <v>0</v>
      </c>
      <c r="AU19" s="778">
        <f t="shared" si="87"/>
        <v>0</v>
      </c>
      <c r="AV19" s="779">
        <f t="shared" si="88"/>
        <v>0</v>
      </c>
      <c r="AW19" s="780">
        <f t="shared" si="89"/>
        <v>0</v>
      </c>
      <c r="AX19" s="782">
        <f t="shared" si="90"/>
        <v>0</v>
      </c>
      <c r="AY19" s="776">
        <f t="shared" si="91"/>
        <v>0</v>
      </c>
      <c r="AZ19" s="777">
        <f t="shared" si="92"/>
        <v>0</v>
      </c>
      <c r="BA19" s="778">
        <f t="shared" si="93"/>
        <v>0</v>
      </c>
      <c r="BB19" s="779">
        <f t="shared" si="94"/>
        <v>0</v>
      </c>
      <c r="BC19" s="780">
        <f t="shared" si="95"/>
        <v>0</v>
      </c>
      <c r="BD19" s="782">
        <f t="shared" si="96"/>
        <v>0</v>
      </c>
      <c r="BE19" s="776">
        <f t="shared" si="97"/>
        <v>0</v>
      </c>
      <c r="BF19" s="777">
        <f t="shared" si="98"/>
        <v>0</v>
      </c>
      <c r="BG19" s="778">
        <f t="shared" si="99"/>
        <v>0</v>
      </c>
      <c r="BH19" s="779">
        <f t="shared" si="100"/>
        <v>0</v>
      </c>
      <c r="BI19" s="780">
        <f t="shared" si="101"/>
        <v>0</v>
      </c>
      <c r="BJ19" s="782">
        <f t="shared" si="102"/>
        <v>0</v>
      </c>
      <c r="BK19" s="776">
        <f t="shared" si="103"/>
        <v>0</v>
      </c>
      <c r="BL19" s="777">
        <f t="shared" si="104"/>
        <v>0</v>
      </c>
      <c r="BM19" s="778">
        <f t="shared" si="105"/>
        <v>0</v>
      </c>
      <c r="BN19" s="779">
        <f t="shared" si="106"/>
        <v>0</v>
      </c>
      <c r="BO19" s="780">
        <f t="shared" si="107"/>
        <v>0</v>
      </c>
      <c r="BP19" s="782">
        <f t="shared" si="108"/>
        <v>0</v>
      </c>
      <c r="BQ19" s="776">
        <f t="shared" si="109"/>
        <v>0</v>
      </c>
      <c r="BR19" s="777">
        <f t="shared" si="110"/>
        <v>0</v>
      </c>
      <c r="BS19" s="778">
        <f t="shared" si="111"/>
        <v>0</v>
      </c>
      <c r="BT19" s="779">
        <f t="shared" si="112"/>
        <v>0</v>
      </c>
      <c r="BU19" s="780">
        <f t="shared" si="113"/>
        <v>0</v>
      </c>
      <c r="BV19" s="782">
        <f t="shared" si="114"/>
        <v>0</v>
      </c>
      <c r="BW19" s="776">
        <f t="shared" si="115"/>
        <v>0</v>
      </c>
      <c r="BX19" s="777">
        <f t="shared" si="116"/>
        <v>0</v>
      </c>
      <c r="BY19" s="778">
        <f t="shared" si="117"/>
        <v>0</v>
      </c>
      <c r="BZ19" s="779">
        <f t="shared" si="118"/>
        <v>0</v>
      </c>
      <c r="CA19" s="780">
        <f t="shared" si="119"/>
        <v>0</v>
      </c>
      <c r="CB19" s="782">
        <f t="shared" si="120"/>
        <v>0</v>
      </c>
      <c r="CC19" s="776" t="e">
        <f t="shared" si="121"/>
        <v>#VALUE!</v>
      </c>
      <c r="CD19" s="777" t="e">
        <f t="shared" si="122"/>
        <v>#VALUE!</v>
      </c>
      <c r="CE19" s="778" t="e">
        <f t="shared" si="123"/>
        <v>#VALUE!</v>
      </c>
      <c r="CF19" s="784" t="e">
        <f t="shared" si="124"/>
        <v>#VALUE!</v>
      </c>
      <c r="CG19" s="785" t="e">
        <f t="shared" si="125"/>
        <v>#VALUE!</v>
      </c>
      <c r="CH19" s="786" t="e">
        <f t="shared" si="126"/>
        <v>#VALUE!</v>
      </c>
      <c r="CI19" s="776" t="e">
        <f t="shared" si="127"/>
        <v>#VALUE!</v>
      </c>
      <c r="CJ19" s="777" t="e">
        <f t="shared" si="128"/>
        <v>#VALUE!</v>
      </c>
      <c r="CK19" s="778" t="e">
        <f t="shared" si="129"/>
        <v>#VALUE!</v>
      </c>
      <c r="CL19" s="784" t="e">
        <f t="shared" si="130"/>
        <v>#VALUE!</v>
      </c>
      <c r="CM19" s="785" t="e">
        <f t="shared" si="131"/>
        <v>#VALUE!</v>
      </c>
      <c r="CN19" s="786" t="e">
        <f t="shared" si="132"/>
        <v>#VALUE!</v>
      </c>
      <c r="CO19" s="776" t="e">
        <f t="shared" si="133"/>
        <v>#VALUE!</v>
      </c>
      <c r="CP19" s="777" t="e">
        <f t="shared" si="134"/>
        <v>#VALUE!</v>
      </c>
      <c r="CQ19" s="778" t="e">
        <f t="shared" si="135"/>
        <v>#VALUE!</v>
      </c>
    </row>
    <row r="20" spans="1:95" x14ac:dyDescent="0.3">
      <c r="A20" s="680">
        <f>'5L-Real Prop Incremental Value'!A19</f>
        <v>0</v>
      </c>
      <c r="B20" s="681"/>
      <c r="C20" s="681"/>
      <c r="D20" s="681"/>
      <c r="E20" s="676">
        <f t="shared" si="60"/>
        <v>0</v>
      </c>
      <c r="F20" s="682"/>
      <c r="G20" s="767">
        <f>('5L-Real Prop Incremental Value'!G19)+('5L-Real Prop Incremental Value'!H19)+1</f>
        <v>1</v>
      </c>
      <c r="H20" s="768">
        <f>'5L-Real Prop Incremental Value'!I19</f>
        <v>0</v>
      </c>
      <c r="I20" s="677">
        <f>'5L-Real Prop Incremental Value'!J19</f>
        <v>0</v>
      </c>
      <c r="J20" s="682"/>
      <c r="K20" s="683"/>
      <c r="L20" s="769"/>
      <c r="M20" s="770">
        <f>'5L-Real Prop Incremental Value'!O19</f>
        <v>0</v>
      </c>
      <c r="N20" s="771">
        <f>'5L-Real Prop Incremental Value'!P19</f>
        <v>0</v>
      </c>
      <c r="O20" s="792"/>
      <c r="P20" s="793"/>
      <c r="Q20" s="794"/>
      <c r="R20" s="794"/>
      <c r="S20" s="794"/>
      <c r="U20" s="776">
        <f t="shared" si="61"/>
        <v>0</v>
      </c>
      <c r="V20" s="777">
        <f t="shared" si="62"/>
        <v>0</v>
      </c>
      <c r="W20" s="778">
        <f t="shared" si="63"/>
        <v>0</v>
      </c>
      <c r="X20" s="779">
        <f t="shared" si="64"/>
        <v>0</v>
      </c>
      <c r="Y20" s="780">
        <f t="shared" si="65"/>
        <v>0</v>
      </c>
      <c r="Z20" s="781">
        <f t="shared" si="66"/>
        <v>0</v>
      </c>
      <c r="AA20" s="776">
        <f t="shared" si="67"/>
        <v>0</v>
      </c>
      <c r="AB20" s="777">
        <f t="shared" si="68"/>
        <v>0</v>
      </c>
      <c r="AC20" s="778">
        <f t="shared" si="69"/>
        <v>0</v>
      </c>
      <c r="AD20" s="779">
        <f t="shared" si="70"/>
        <v>0</v>
      </c>
      <c r="AE20" s="780">
        <f t="shared" si="71"/>
        <v>0</v>
      </c>
      <c r="AF20" s="782">
        <f t="shared" si="72"/>
        <v>0</v>
      </c>
      <c r="AG20" s="776">
        <f t="shared" si="73"/>
        <v>0</v>
      </c>
      <c r="AH20" s="777">
        <f t="shared" si="74"/>
        <v>0</v>
      </c>
      <c r="AI20" s="783">
        <f t="shared" si="75"/>
        <v>0</v>
      </c>
      <c r="AJ20" s="779">
        <f t="shared" si="76"/>
        <v>0</v>
      </c>
      <c r="AK20" s="780">
        <f t="shared" si="77"/>
        <v>0</v>
      </c>
      <c r="AL20" s="782">
        <f t="shared" si="78"/>
        <v>0</v>
      </c>
      <c r="AM20" s="776">
        <f t="shared" si="79"/>
        <v>0</v>
      </c>
      <c r="AN20" s="777">
        <f t="shared" si="80"/>
        <v>0</v>
      </c>
      <c r="AO20" s="778">
        <f t="shared" si="81"/>
        <v>0</v>
      </c>
      <c r="AP20" s="779">
        <f t="shared" si="82"/>
        <v>0</v>
      </c>
      <c r="AQ20" s="780">
        <f t="shared" si="83"/>
        <v>0</v>
      </c>
      <c r="AR20" s="782">
        <f t="shared" si="84"/>
        <v>0</v>
      </c>
      <c r="AS20" s="776">
        <f t="shared" si="85"/>
        <v>0</v>
      </c>
      <c r="AT20" s="777">
        <f t="shared" si="86"/>
        <v>0</v>
      </c>
      <c r="AU20" s="778">
        <f t="shared" si="87"/>
        <v>0</v>
      </c>
      <c r="AV20" s="779">
        <f t="shared" si="88"/>
        <v>0</v>
      </c>
      <c r="AW20" s="780">
        <f t="shared" si="89"/>
        <v>0</v>
      </c>
      <c r="AX20" s="782">
        <f t="shared" si="90"/>
        <v>0</v>
      </c>
      <c r="AY20" s="776">
        <f t="shared" si="91"/>
        <v>0</v>
      </c>
      <c r="AZ20" s="777">
        <f t="shared" si="92"/>
        <v>0</v>
      </c>
      <c r="BA20" s="778">
        <f t="shared" si="93"/>
        <v>0</v>
      </c>
      <c r="BB20" s="779">
        <f t="shared" si="94"/>
        <v>0</v>
      </c>
      <c r="BC20" s="780">
        <f t="shared" si="95"/>
        <v>0</v>
      </c>
      <c r="BD20" s="782">
        <f t="shared" si="96"/>
        <v>0</v>
      </c>
      <c r="BE20" s="776">
        <f t="shared" si="97"/>
        <v>0</v>
      </c>
      <c r="BF20" s="777">
        <f t="shared" si="98"/>
        <v>0</v>
      </c>
      <c r="BG20" s="778">
        <f t="shared" si="99"/>
        <v>0</v>
      </c>
      <c r="BH20" s="779">
        <f t="shared" si="100"/>
        <v>0</v>
      </c>
      <c r="BI20" s="780">
        <f t="shared" si="101"/>
        <v>0</v>
      </c>
      <c r="BJ20" s="782">
        <f t="shared" si="102"/>
        <v>0</v>
      </c>
      <c r="BK20" s="776">
        <f t="shared" si="103"/>
        <v>0</v>
      </c>
      <c r="BL20" s="777">
        <f t="shared" si="104"/>
        <v>0</v>
      </c>
      <c r="BM20" s="778">
        <f t="shared" si="105"/>
        <v>0</v>
      </c>
      <c r="BN20" s="779">
        <f t="shared" si="106"/>
        <v>0</v>
      </c>
      <c r="BO20" s="780">
        <f t="shared" si="107"/>
        <v>0</v>
      </c>
      <c r="BP20" s="782">
        <f t="shared" si="108"/>
        <v>0</v>
      </c>
      <c r="BQ20" s="776">
        <f t="shared" si="109"/>
        <v>0</v>
      </c>
      <c r="BR20" s="777">
        <f t="shared" si="110"/>
        <v>0</v>
      </c>
      <c r="BS20" s="778">
        <f t="shared" si="111"/>
        <v>0</v>
      </c>
      <c r="BT20" s="779">
        <f t="shared" si="112"/>
        <v>0</v>
      </c>
      <c r="BU20" s="780">
        <f t="shared" si="113"/>
        <v>0</v>
      </c>
      <c r="BV20" s="782">
        <f t="shared" si="114"/>
        <v>0</v>
      </c>
      <c r="BW20" s="776">
        <f t="shared" si="115"/>
        <v>0</v>
      </c>
      <c r="BX20" s="777">
        <f t="shared" si="116"/>
        <v>0</v>
      </c>
      <c r="BY20" s="778">
        <f t="shared" si="117"/>
        <v>0</v>
      </c>
      <c r="BZ20" s="779">
        <f t="shared" si="118"/>
        <v>0</v>
      </c>
      <c r="CA20" s="780">
        <f t="shared" si="119"/>
        <v>0</v>
      </c>
      <c r="CB20" s="782">
        <f t="shared" si="120"/>
        <v>0</v>
      </c>
      <c r="CC20" s="776" t="e">
        <f t="shared" si="121"/>
        <v>#VALUE!</v>
      </c>
      <c r="CD20" s="777" t="e">
        <f t="shared" si="122"/>
        <v>#VALUE!</v>
      </c>
      <c r="CE20" s="778" t="e">
        <f t="shared" si="123"/>
        <v>#VALUE!</v>
      </c>
      <c r="CF20" s="784" t="e">
        <f t="shared" si="124"/>
        <v>#VALUE!</v>
      </c>
      <c r="CG20" s="785" t="e">
        <f t="shared" si="125"/>
        <v>#VALUE!</v>
      </c>
      <c r="CH20" s="786" t="e">
        <f t="shared" si="126"/>
        <v>#VALUE!</v>
      </c>
      <c r="CI20" s="776" t="e">
        <f t="shared" si="127"/>
        <v>#VALUE!</v>
      </c>
      <c r="CJ20" s="777" t="e">
        <f t="shared" si="128"/>
        <v>#VALUE!</v>
      </c>
      <c r="CK20" s="778" t="e">
        <f t="shared" si="129"/>
        <v>#VALUE!</v>
      </c>
      <c r="CL20" s="784" t="e">
        <f t="shared" si="130"/>
        <v>#VALUE!</v>
      </c>
      <c r="CM20" s="785" t="e">
        <f t="shared" si="131"/>
        <v>#VALUE!</v>
      </c>
      <c r="CN20" s="786" t="e">
        <f t="shared" si="132"/>
        <v>#VALUE!</v>
      </c>
      <c r="CO20" s="776" t="e">
        <f t="shared" si="133"/>
        <v>#VALUE!</v>
      </c>
      <c r="CP20" s="777" t="e">
        <f t="shared" si="134"/>
        <v>#VALUE!</v>
      </c>
      <c r="CQ20" s="778" t="e">
        <f t="shared" si="135"/>
        <v>#VALUE!</v>
      </c>
    </row>
    <row r="21" spans="1:95" x14ac:dyDescent="0.3">
      <c r="A21" s="680">
        <f>'5L-Real Prop Incremental Value'!A20</f>
        <v>0</v>
      </c>
      <c r="B21" s="681"/>
      <c r="C21" s="681"/>
      <c r="D21" s="681"/>
      <c r="E21" s="676">
        <f t="shared" si="60"/>
        <v>0</v>
      </c>
      <c r="F21" s="682"/>
      <c r="G21" s="767">
        <f>('5L-Real Prop Incremental Value'!G20)+('5L-Real Prop Incremental Value'!H20)+1</f>
        <v>1</v>
      </c>
      <c r="H21" s="768">
        <f>'5L-Real Prop Incremental Value'!I20</f>
        <v>0</v>
      </c>
      <c r="I21" s="677">
        <f>'5L-Real Prop Incremental Value'!J20</f>
        <v>0</v>
      </c>
      <c r="J21" s="682"/>
      <c r="K21" s="683"/>
      <c r="L21" s="769"/>
      <c r="M21" s="770">
        <f>'5L-Real Prop Incremental Value'!O20</f>
        <v>0</v>
      </c>
      <c r="N21" s="771">
        <f>'5L-Real Prop Incremental Value'!P20</f>
        <v>0</v>
      </c>
      <c r="O21" s="792"/>
      <c r="P21" s="793"/>
      <c r="Q21" s="794"/>
      <c r="R21" s="794"/>
      <c r="S21" s="794"/>
      <c r="U21" s="776">
        <f t="shared" si="61"/>
        <v>0</v>
      </c>
      <c r="V21" s="777">
        <f t="shared" si="62"/>
        <v>0</v>
      </c>
      <c r="W21" s="778">
        <f t="shared" si="63"/>
        <v>0</v>
      </c>
      <c r="X21" s="779">
        <f t="shared" si="64"/>
        <v>0</v>
      </c>
      <c r="Y21" s="780">
        <f t="shared" si="65"/>
        <v>0</v>
      </c>
      <c r="Z21" s="781">
        <f t="shared" si="66"/>
        <v>0</v>
      </c>
      <c r="AA21" s="776">
        <f t="shared" si="67"/>
        <v>0</v>
      </c>
      <c r="AB21" s="777">
        <f t="shared" si="68"/>
        <v>0</v>
      </c>
      <c r="AC21" s="778">
        <f t="shared" si="69"/>
        <v>0</v>
      </c>
      <c r="AD21" s="779">
        <f t="shared" si="70"/>
        <v>0</v>
      </c>
      <c r="AE21" s="780">
        <f t="shared" si="71"/>
        <v>0</v>
      </c>
      <c r="AF21" s="782">
        <f t="shared" si="72"/>
        <v>0</v>
      </c>
      <c r="AG21" s="776">
        <f t="shared" si="73"/>
        <v>0</v>
      </c>
      <c r="AH21" s="777">
        <f t="shared" si="74"/>
        <v>0</v>
      </c>
      <c r="AI21" s="783">
        <f t="shared" si="75"/>
        <v>0</v>
      </c>
      <c r="AJ21" s="779">
        <f t="shared" si="76"/>
        <v>0</v>
      </c>
      <c r="AK21" s="780">
        <f t="shared" si="77"/>
        <v>0</v>
      </c>
      <c r="AL21" s="782">
        <f t="shared" si="78"/>
        <v>0</v>
      </c>
      <c r="AM21" s="776">
        <f t="shared" si="79"/>
        <v>0</v>
      </c>
      <c r="AN21" s="777">
        <f t="shared" si="80"/>
        <v>0</v>
      </c>
      <c r="AO21" s="778">
        <f t="shared" si="81"/>
        <v>0</v>
      </c>
      <c r="AP21" s="779">
        <f t="shared" si="82"/>
        <v>0</v>
      </c>
      <c r="AQ21" s="780">
        <f t="shared" si="83"/>
        <v>0</v>
      </c>
      <c r="AR21" s="782">
        <f t="shared" si="84"/>
        <v>0</v>
      </c>
      <c r="AS21" s="776">
        <f t="shared" si="85"/>
        <v>0</v>
      </c>
      <c r="AT21" s="777">
        <f t="shared" si="86"/>
        <v>0</v>
      </c>
      <c r="AU21" s="778">
        <f t="shared" si="87"/>
        <v>0</v>
      </c>
      <c r="AV21" s="779">
        <f t="shared" si="88"/>
        <v>0</v>
      </c>
      <c r="AW21" s="780">
        <f t="shared" si="89"/>
        <v>0</v>
      </c>
      <c r="AX21" s="782">
        <f t="shared" si="90"/>
        <v>0</v>
      </c>
      <c r="AY21" s="776">
        <f t="shared" si="91"/>
        <v>0</v>
      </c>
      <c r="AZ21" s="777">
        <f t="shared" si="92"/>
        <v>0</v>
      </c>
      <c r="BA21" s="778">
        <f t="shared" si="93"/>
        <v>0</v>
      </c>
      <c r="BB21" s="779">
        <f t="shared" si="94"/>
        <v>0</v>
      </c>
      <c r="BC21" s="780">
        <f t="shared" si="95"/>
        <v>0</v>
      </c>
      <c r="BD21" s="782">
        <f t="shared" si="96"/>
        <v>0</v>
      </c>
      <c r="BE21" s="776">
        <f t="shared" si="97"/>
        <v>0</v>
      </c>
      <c r="BF21" s="777">
        <f t="shared" si="98"/>
        <v>0</v>
      </c>
      <c r="BG21" s="778">
        <f t="shared" si="99"/>
        <v>0</v>
      </c>
      <c r="BH21" s="779">
        <f t="shared" si="100"/>
        <v>0</v>
      </c>
      <c r="BI21" s="780">
        <f t="shared" si="101"/>
        <v>0</v>
      </c>
      <c r="BJ21" s="782">
        <f t="shared" si="102"/>
        <v>0</v>
      </c>
      <c r="BK21" s="776">
        <f t="shared" si="103"/>
        <v>0</v>
      </c>
      <c r="BL21" s="777">
        <f t="shared" si="104"/>
        <v>0</v>
      </c>
      <c r="BM21" s="778">
        <f t="shared" si="105"/>
        <v>0</v>
      </c>
      <c r="BN21" s="779">
        <f t="shared" si="106"/>
        <v>0</v>
      </c>
      <c r="BO21" s="780">
        <f t="shared" si="107"/>
        <v>0</v>
      </c>
      <c r="BP21" s="782">
        <f t="shared" si="108"/>
        <v>0</v>
      </c>
      <c r="BQ21" s="776">
        <f t="shared" si="109"/>
        <v>0</v>
      </c>
      <c r="BR21" s="777">
        <f t="shared" si="110"/>
        <v>0</v>
      </c>
      <c r="BS21" s="778">
        <f t="shared" si="111"/>
        <v>0</v>
      </c>
      <c r="BT21" s="779">
        <f t="shared" si="112"/>
        <v>0</v>
      </c>
      <c r="BU21" s="780">
        <f t="shared" si="113"/>
        <v>0</v>
      </c>
      <c r="BV21" s="782">
        <f t="shared" si="114"/>
        <v>0</v>
      </c>
      <c r="BW21" s="776">
        <f t="shared" si="115"/>
        <v>0</v>
      </c>
      <c r="BX21" s="777">
        <f t="shared" si="116"/>
        <v>0</v>
      </c>
      <c r="BY21" s="778">
        <f t="shared" si="117"/>
        <v>0</v>
      </c>
      <c r="BZ21" s="779">
        <f t="shared" si="118"/>
        <v>0</v>
      </c>
      <c r="CA21" s="780">
        <f t="shared" si="119"/>
        <v>0</v>
      </c>
      <c r="CB21" s="782">
        <f t="shared" si="120"/>
        <v>0</v>
      </c>
      <c r="CC21" s="776" t="e">
        <f t="shared" si="121"/>
        <v>#VALUE!</v>
      </c>
      <c r="CD21" s="777" t="e">
        <f t="shared" si="122"/>
        <v>#VALUE!</v>
      </c>
      <c r="CE21" s="778" t="e">
        <f t="shared" si="123"/>
        <v>#VALUE!</v>
      </c>
      <c r="CF21" s="784" t="e">
        <f t="shared" si="124"/>
        <v>#VALUE!</v>
      </c>
      <c r="CG21" s="785" t="e">
        <f t="shared" si="125"/>
        <v>#VALUE!</v>
      </c>
      <c r="CH21" s="786" t="e">
        <f t="shared" si="126"/>
        <v>#VALUE!</v>
      </c>
      <c r="CI21" s="776" t="e">
        <f t="shared" si="127"/>
        <v>#VALUE!</v>
      </c>
      <c r="CJ21" s="777" t="e">
        <f t="shared" si="128"/>
        <v>#VALUE!</v>
      </c>
      <c r="CK21" s="778" t="e">
        <f t="shared" si="129"/>
        <v>#VALUE!</v>
      </c>
      <c r="CL21" s="784" t="e">
        <f t="shared" si="130"/>
        <v>#VALUE!</v>
      </c>
      <c r="CM21" s="785" t="e">
        <f t="shared" si="131"/>
        <v>#VALUE!</v>
      </c>
      <c r="CN21" s="786" t="e">
        <f t="shared" si="132"/>
        <v>#VALUE!</v>
      </c>
      <c r="CO21" s="776" t="e">
        <f t="shared" si="133"/>
        <v>#VALUE!</v>
      </c>
      <c r="CP21" s="777" t="e">
        <f t="shared" si="134"/>
        <v>#VALUE!</v>
      </c>
      <c r="CQ21" s="778" t="e">
        <f t="shared" si="135"/>
        <v>#VALUE!</v>
      </c>
    </row>
    <row r="22" spans="1:95" x14ac:dyDescent="0.3">
      <c r="A22" s="680">
        <f>'5L-Real Prop Incremental Value'!A21</f>
        <v>0</v>
      </c>
      <c r="B22" s="681"/>
      <c r="C22" s="681"/>
      <c r="D22" s="681"/>
      <c r="E22" s="676">
        <f t="shared" si="60"/>
        <v>0</v>
      </c>
      <c r="F22" s="682"/>
      <c r="G22" s="767">
        <f>('5L-Real Prop Incremental Value'!G21)+('5L-Real Prop Incremental Value'!H21)+1</f>
        <v>1</v>
      </c>
      <c r="H22" s="768">
        <f>'5L-Real Prop Incremental Value'!I21</f>
        <v>0</v>
      </c>
      <c r="I22" s="677">
        <f>'5L-Real Prop Incremental Value'!J21</f>
        <v>0</v>
      </c>
      <c r="J22" s="682"/>
      <c r="K22" s="683"/>
      <c r="L22" s="769"/>
      <c r="M22" s="770">
        <f>'5L-Real Prop Incremental Value'!O21</f>
        <v>0</v>
      </c>
      <c r="N22" s="771">
        <f>'5L-Real Prop Incremental Value'!P21</f>
        <v>0</v>
      </c>
      <c r="O22" s="792"/>
      <c r="P22" s="793"/>
      <c r="Q22" s="794"/>
      <c r="R22" s="794"/>
      <c r="S22" s="794"/>
      <c r="U22" s="776">
        <f t="shared" si="61"/>
        <v>0</v>
      </c>
      <c r="V22" s="777">
        <f t="shared" si="62"/>
        <v>0</v>
      </c>
      <c r="W22" s="778">
        <f t="shared" si="63"/>
        <v>0</v>
      </c>
      <c r="X22" s="779">
        <f t="shared" si="64"/>
        <v>0</v>
      </c>
      <c r="Y22" s="780">
        <f t="shared" si="65"/>
        <v>0</v>
      </c>
      <c r="Z22" s="781">
        <f t="shared" si="66"/>
        <v>0</v>
      </c>
      <c r="AA22" s="776">
        <f t="shared" si="67"/>
        <v>0</v>
      </c>
      <c r="AB22" s="777">
        <f t="shared" si="68"/>
        <v>0</v>
      </c>
      <c r="AC22" s="778">
        <f t="shared" si="69"/>
        <v>0</v>
      </c>
      <c r="AD22" s="779">
        <f t="shared" si="70"/>
        <v>0</v>
      </c>
      <c r="AE22" s="780">
        <f t="shared" si="71"/>
        <v>0</v>
      </c>
      <c r="AF22" s="782">
        <f t="shared" si="72"/>
        <v>0</v>
      </c>
      <c r="AG22" s="776">
        <f t="shared" si="73"/>
        <v>0</v>
      </c>
      <c r="AH22" s="777">
        <f t="shared" si="74"/>
        <v>0</v>
      </c>
      <c r="AI22" s="783">
        <f t="shared" si="75"/>
        <v>0</v>
      </c>
      <c r="AJ22" s="779">
        <f t="shared" si="76"/>
        <v>0</v>
      </c>
      <c r="AK22" s="780">
        <f t="shared" si="77"/>
        <v>0</v>
      </c>
      <c r="AL22" s="782">
        <f t="shared" si="78"/>
        <v>0</v>
      </c>
      <c r="AM22" s="776">
        <f t="shared" si="79"/>
        <v>0</v>
      </c>
      <c r="AN22" s="777">
        <f t="shared" si="80"/>
        <v>0</v>
      </c>
      <c r="AO22" s="778">
        <f t="shared" si="81"/>
        <v>0</v>
      </c>
      <c r="AP22" s="779">
        <f t="shared" si="82"/>
        <v>0</v>
      </c>
      <c r="AQ22" s="780">
        <f t="shared" si="83"/>
        <v>0</v>
      </c>
      <c r="AR22" s="782">
        <f t="shared" si="84"/>
        <v>0</v>
      </c>
      <c r="AS22" s="776">
        <f t="shared" si="85"/>
        <v>0</v>
      </c>
      <c r="AT22" s="777">
        <f t="shared" si="86"/>
        <v>0</v>
      </c>
      <c r="AU22" s="778">
        <f t="shared" si="87"/>
        <v>0</v>
      </c>
      <c r="AV22" s="779">
        <f t="shared" si="88"/>
        <v>0</v>
      </c>
      <c r="AW22" s="780">
        <f t="shared" si="89"/>
        <v>0</v>
      </c>
      <c r="AX22" s="782">
        <f t="shared" si="90"/>
        <v>0</v>
      </c>
      <c r="AY22" s="776">
        <f t="shared" si="91"/>
        <v>0</v>
      </c>
      <c r="AZ22" s="777">
        <f t="shared" si="92"/>
        <v>0</v>
      </c>
      <c r="BA22" s="778">
        <f t="shared" si="93"/>
        <v>0</v>
      </c>
      <c r="BB22" s="779">
        <f t="shared" si="94"/>
        <v>0</v>
      </c>
      <c r="BC22" s="780">
        <f t="shared" si="95"/>
        <v>0</v>
      </c>
      <c r="BD22" s="782">
        <f t="shared" si="96"/>
        <v>0</v>
      </c>
      <c r="BE22" s="776">
        <f t="shared" si="97"/>
        <v>0</v>
      </c>
      <c r="BF22" s="777">
        <f t="shared" si="98"/>
        <v>0</v>
      </c>
      <c r="BG22" s="778">
        <f t="shared" si="99"/>
        <v>0</v>
      </c>
      <c r="BH22" s="779">
        <f t="shared" si="100"/>
        <v>0</v>
      </c>
      <c r="BI22" s="780">
        <f t="shared" si="101"/>
        <v>0</v>
      </c>
      <c r="BJ22" s="782">
        <f t="shared" si="102"/>
        <v>0</v>
      </c>
      <c r="BK22" s="776">
        <f t="shared" si="103"/>
        <v>0</v>
      </c>
      <c r="BL22" s="777">
        <f t="shared" si="104"/>
        <v>0</v>
      </c>
      <c r="BM22" s="778">
        <f t="shared" si="105"/>
        <v>0</v>
      </c>
      <c r="BN22" s="779">
        <f t="shared" si="106"/>
        <v>0</v>
      </c>
      <c r="BO22" s="780">
        <f t="shared" si="107"/>
        <v>0</v>
      </c>
      <c r="BP22" s="782">
        <f t="shared" si="108"/>
        <v>0</v>
      </c>
      <c r="BQ22" s="776">
        <f t="shared" si="109"/>
        <v>0</v>
      </c>
      <c r="BR22" s="777">
        <f t="shared" si="110"/>
        <v>0</v>
      </c>
      <c r="BS22" s="778">
        <f t="shared" si="111"/>
        <v>0</v>
      </c>
      <c r="BT22" s="779">
        <f t="shared" si="112"/>
        <v>0</v>
      </c>
      <c r="BU22" s="780">
        <f t="shared" si="113"/>
        <v>0</v>
      </c>
      <c r="BV22" s="782">
        <f t="shared" si="114"/>
        <v>0</v>
      </c>
      <c r="BW22" s="776">
        <f t="shared" si="115"/>
        <v>0</v>
      </c>
      <c r="BX22" s="777">
        <f t="shared" si="116"/>
        <v>0</v>
      </c>
      <c r="BY22" s="778">
        <f t="shared" si="117"/>
        <v>0</v>
      </c>
      <c r="BZ22" s="779">
        <f t="shared" si="118"/>
        <v>0</v>
      </c>
      <c r="CA22" s="780">
        <f t="shared" si="119"/>
        <v>0</v>
      </c>
      <c r="CB22" s="782">
        <f t="shared" si="120"/>
        <v>0</v>
      </c>
      <c r="CC22" s="776" t="e">
        <f t="shared" si="121"/>
        <v>#VALUE!</v>
      </c>
      <c r="CD22" s="777" t="e">
        <f t="shared" si="122"/>
        <v>#VALUE!</v>
      </c>
      <c r="CE22" s="778" t="e">
        <f t="shared" si="123"/>
        <v>#VALUE!</v>
      </c>
      <c r="CF22" s="784" t="e">
        <f t="shared" si="124"/>
        <v>#VALUE!</v>
      </c>
      <c r="CG22" s="785" t="e">
        <f t="shared" si="125"/>
        <v>#VALUE!</v>
      </c>
      <c r="CH22" s="786" t="e">
        <f t="shared" si="126"/>
        <v>#VALUE!</v>
      </c>
      <c r="CI22" s="776" t="e">
        <f t="shared" si="127"/>
        <v>#VALUE!</v>
      </c>
      <c r="CJ22" s="777" t="e">
        <f t="shared" si="128"/>
        <v>#VALUE!</v>
      </c>
      <c r="CK22" s="778" t="e">
        <f t="shared" si="129"/>
        <v>#VALUE!</v>
      </c>
      <c r="CL22" s="784" t="e">
        <f t="shared" si="130"/>
        <v>#VALUE!</v>
      </c>
      <c r="CM22" s="785" t="e">
        <f t="shared" si="131"/>
        <v>#VALUE!</v>
      </c>
      <c r="CN22" s="786" t="e">
        <f t="shared" si="132"/>
        <v>#VALUE!</v>
      </c>
      <c r="CO22" s="776" t="e">
        <f t="shared" si="133"/>
        <v>#VALUE!</v>
      </c>
      <c r="CP22" s="777" t="e">
        <f t="shared" si="134"/>
        <v>#VALUE!</v>
      </c>
      <c r="CQ22" s="778" t="e">
        <f t="shared" si="135"/>
        <v>#VALUE!</v>
      </c>
    </row>
    <row r="23" spans="1:95" x14ac:dyDescent="0.3">
      <c r="A23" s="680">
        <f>'5L-Real Prop Incremental Value'!A22</f>
        <v>0</v>
      </c>
      <c r="B23" s="681"/>
      <c r="C23" s="681"/>
      <c r="D23" s="681"/>
      <c r="E23" s="676">
        <f t="shared" si="60"/>
        <v>0</v>
      </c>
      <c r="F23" s="682"/>
      <c r="G23" s="767">
        <f>('5L-Real Prop Incremental Value'!G22)+('5L-Real Prop Incremental Value'!H22)+1</f>
        <v>1</v>
      </c>
      <c r="H23" s="768">
        <f>'5L-Real Prop Incremental Value'!I22</f>
        <v>0</v>
      </c>
      <c r="I23" s="677">
        <f>'5L-Real Prop Incremental Value'!J22</f>
        <v>0</v>
      </c>
      <c r="J23" s="682"/>
      <c r="K23" s="683"/>
      <c r="L23" s="769"/>
      <c r="M23" s="770">
        <f>'5L-Real Prop Incremental Value'!O22</f>
        <v>0</v>
      </c>
      <c r="N23" s="771">
        <f>'5L-Real Prop Incremental Value'!P22</f>
        <v>0</v>
      </c>
      <c r="O23" s="792"/>
      <c r="P23" s="793"/>
      <c r="Q23" s="794"/>
      <c r="R23" s="794"/>
      <c r="S23" s="794"/>
      <c r="U23" s="776">
        <f t="shared" si="61"/>
        <v>0</v>
      </c>
      <c r="V23" s="777">
        <f t="shared" si="62"/>
        <v>0</v>
      </c>
      <c r="W23" s="778">
        <f t="shared" si="63"/>
        <v>0</v>
      </c>
      <c r="X23" s="779">
        <f t="shared" si="64"/>
        <v>0</v>
      </c>
      <c r="Y23" s="780">
        <f t="shared" si="65"/>
        <v>0</v>
      </c>
      <c r="Z23" s="781">
        <f t="shared" si="66"/>
        <v>0</v>
      </c>
      <c r="AA23" s="776">
        <f t="shared" si="67"/>
        <v>0</v>
      </c>
      <c r="AB23" s="777">
        <f t="shared" si="68"/>
        <v>0</v>
      </c>
      <c r="AC23" s="778">
        <f t="shared" si="69"/>
        <v>0</v>
      </c>
      <c r="AD23" s="779">
        <f t="shared" si="70"/>
        <v>0</v>
      </c>
      <c r="AE23" s="780">
        <f t="shared" si="71"/>
        <v>0</v>
      </c>
      <c r="AF23" s="782">
        <f t="shared" si="72"/>
        <v>0</v>
      </c>
      <c r="AG23" s="776">
        <f t="shared" si="73"/>
        <v>0</v>
      </c>
      <c r="AH23" s="777">
        <f t="shared" si="74"/>
        <v>0</v>
      </c>
      <c r="AI23" s="783">
        <f t="shared" si="75"/>
        <v>0</v>
      </c>
      <c r="AJ23" s="779">
        <f t="shared" si="76"/>
        <v>0</v>
      </c>
      <c r="AK23" s="780">
        <f t="shared" si="77"/>
        <v>0</v>
      </c>
      <c r="AL23" s="782">
        <f t="shared" si="78"/>
        <v>0</v>
      </c>
      <c r="AM23" s="776">
        <f t="shared" si="79"/>
        <v>0</v>
      </c>
      <c r="AN23" s="777">
        <f t="shared" si="80"/>
        <v>0</v>
      </c>
      <c r="AO23" s="778">
        <f t="shared" si="81"/>
        <v>0</v>
      </c>
      <c r="AP23" s="779">
        <f t="shared" si="82"/>
        <v>0</v>
      </c>
      <c r="AQ23" s="780">
        <f t="shared" si="83"/>
        <v>0</v>
      </c>
      <c r="AR23" s="782">
        <f t="shared" si="84"/>
        <v>0</v>
      </c>
      <c r="AS23" s="776">
        <f t="shared" si="85"/>
        <v>0</v>
      </c>
      <c r="AT23" s="777">
        <f t="shared" si="86"/>
        <v>0</v>
      </c>
      <c r="AU23" s="778">
        <f t="shared" si="87"/>
        <v>0</v>
      </c>
      <c r="AV23" s="779">
        <f t="shared" si="88"/>
        <v>0</v>
      </c>
      <c r="AW23" s="780">
        <f t="shared" si="89"/>
        <v>0</v>
      </c>
      <c r="AX23" s="782">
        <f t="shared" si="90"/>
        <v>0</v>
      </c>
      <c r="AY23" s="776">
        <f t="shared" si="91"/>
        <v>0</v>
      </c>
      <c r="AZ23" s="777">
        <f t="shared" si="92"/>
        <v>0</v>
      </c>
      <c r="BA23" s="778">
        <f t="shared" si="93"/>
        <v>0</v>
      </c>
      <c r="BB23" s="779">
        <f t="shared" si="94"/>
        <v>0</v>
      </c>
      <c r="BC23" s="780">
        <f t="shared" si="95"/>
        <v>0</v>
      </c>
      <c r="BD23" s="782">
        <f t="shared" si="96"/>
        <v>0</v>
      </c>
      <c r="BE23" s="776">
        <f t="shared" si="97"/>
        <v>0</v>
      </c>
      <c r="BF23" s="777">
        <f t="shared" si="98"/>
        <v>0</v>
      </c>
      <c r="BG23" s="778">
        <f t="shared" si="99"/>
        <v>0</v>
      </c>
      <c r="BH23" s="779">
        <f t="shared" si="100"/>
        <v>0</v>
      </c>
      <c r="BI23" s="780">
        <f t="shared" si="101"/>
        <v>0</v>
      </c>
      <c r="BJ23" s="782">
        <f t="shared" si="102"/>
        <v>0</v>
      </c>
      <c r="BK23" s="776">
        <f t="shared" si="103"/>
        <v>0</v>
      </c>
      <c r="BL23" s="777">
        <f t="shared" si="104"/>
        <v>0</v>
      </c>
      <c r="BM23" s="778">
        <f t="shared" si="105"/>
        <v>0</v>
      </c>
      <c r="BN23" s="779">
        <f t="shared" si="106"/>
        <v>0</v>
      </c>
      <c r="BO23" s="780">
        <f t="shared" si="107"/>
        <v>0</v>
      </c>
      <c r="BP23" s="782">
        <f t="shared" si="108"/>
        <v>0</v>
      </c>
      <c r="BQ23" s="776">
        <f t="shared" si="109"/>
        <v>0</v>
      </c>
      <c r="BR23" s="777">
        <f t="shared" si="110"/>
        <v>0</v>
      </c>
      <c r="BS23" s="778">
        <f t="shared" si="111"/>
        <v>0</v>
      </c>
      <c r="BT23" s="779">
        <f t="shared" si="112"/>
        <v>0</v>
      </c>
      <c r="BU23" s="780">
        <f t="shared" si="113"/>
        <v>0</v>
      </c>
      <c r="BV23" s="782">
        <f t="shared" si="114"/>
        <v>0</v>
      </c>
      <c r="BW23" s="776">
        <f t="shared" si="115"/>
        <v>0</v>
      </c>
      <c r="BX23" s="777">
        <f t="shared" si="116"/>
        <v>0</v>
      </c>
      <c r="BY23" s="778">
        <f t="shared" si="117"/>
        <v>0</v>
      </c>
      <c r="BZ23" s="779">
        <f t="shared" si="118"/>
        <v>0</v>
      </c>
      <c r="CA23" s="780">
        <f t="shared" si="119"/>
        <v>0</v>
      </c>
      <c r="CB23" s="782">
        <f t="shared" si="120"/>
        <v>0</v>
      </c>
      <c r="CC23" s="776" t="e">
        <f t="shared" si="121"/>
        <v>#VALUE!</v>
      </c>
      <c r="CD23" s="777" t="e">
        <f t="shared" si="122"/>
        <v>#VALUE!</v>
      </c>
      <c r="CE23" s="778" t="e">
        <f t="shared" si="123"/>
        <v>#VALUE!</v>
      </c>
      <c r="CF23" s="784" t="e">
        <f t="shared" si="124"/>
        <v>#VALUE!</v>
      </c>
      <c r="CG23" s="785" t="e">
        <f t="shared" si="125"/>
        <v>#VALUE!</v>
      </c>
      <c r="CH23" s="786" t="e">
        <f t="shared" si="126"/>
        <v>#VALUE!</v>
      </c>
      <c r="CI23" s="776" t="e">
        <f t="shared" si="127"/>
        <v>#VALUE!</v>
      </c>
      <c r="CJ23" s="777" t="e">
        <f t="shared" si="128"/>
        <v>#VALUE!</v>
      </c>
      <c r="CK23" s="778" t="e">
        <f t="shared" si="129"/>
        <v>#VALUE!</v>
      </c>
      <c r="CL23" s="784" t="e">
        <f t="shared" si="130"/>
        <v>#VALUE!</v>
      </c>
      <c r="CM23" s="785" t="e">
        <f t="shared" si="131"/>
        <v>#VALUE!</v>
      </c>
      <c r="CN23" s="786" t="e">
        <f t="shared" si="132"/>
        <v>#VALUE!</v>
      </c>
      <c r="CO23" s="776" t="e">
        <f t="shared" si="133"/>
        <v>#VALUE!</v>
      </c>
      <c r="CP23" s="777" t="e">
        <f t="shared" si="134"/>
        <v>#VALUE!</v>
      </c>
      <c r="CQ23" s="778" t="e">
        <f t="shared" si="135"/>
        <v>#VALUE!</v>
      </c>
    </row>
    <row r="24" spans="1:95" x14ac:dyDescent="0.3">
      <c r="A24" s="680">
        <f>'5L-Real Prop Incremental Value'!A23</f>
        <v>0</v>
      </c>
      <c r="B24" s="681"/>
      <c r="C24" s="681"/>
      <c r="D24" s="681"/>
      <c r="E24" s="676">
        <f t="shared" si="60"/>
        <v>0</v>
      </c>
      <c r="F24" s="682"/>
      <c r="G24" s="767">
        <f>('5L-Real Prop Incremental Value'!G23)+('5L-Real Prop Incremental Value'!H23)+1</f>
        <v>1</v>
      </c>
      <c r="H24" s="768">
        <f>'5L-Real Prop Incremental Value'!I23</f>
        <v>0</v>
      </c>
      <c r="I24" s="677">
        <f>'5L-Real Prop Incremental Value'!J23</f>
        <v>0</v>
      </c>
      <c r="J24" s="682"/>
      <c r="K24" s="683"/>
      <c r="L24" s="769"/>
      <c r="M24" s="770">
        <f>'5L-Real Prop Incremental Value'!O23</f>
        <v>0</v>
      </c>
      <c r="N24" s="771">
        <f>'5L-Real Prop Incremental Value'!P23</f>
        <v>0</v>
      </c>
      <c r="O24" s="792"/>
      <c r="P24" s="793"/>
      <c r="Q24" s="794"/>
      <c r="R24" s="794"/>
      <c r="S24" s="794"/>
      <c r="U24" s="776">
        <f t="shared" si="61"/>
        <v>0</v>
      </c>
      <c r="V24" s="777">
        <f t="shared" si="62"/>
        <v>0</v>
      </c>
      <c r="W24" s="778">
        <f t="shared" si="63"/>
        <v>0</v>
      </c>
      <c r="X24" s="779">
        <f t="shared" si="64"/>
        <v>0</v>
      </c>
      <c r="Y24" s="780">
        <f t="shared" si="65"/>
        <v>0</v>
      </c>
      <c r="Z24" s="781">
        <f t="shared" si="66"/>
        <v>0</v>
      </c>
      <c r="AA24" s="776">
        <f t="shared" si="67"/>
        <v>0</v>
      </c>
      <c r="AB24" s="777">
        <f t="shared" si="68"/>
        <v>0</v>
      </c>
      <c r="AC24" s="778">
        <f t="shared" si="69"/>
        <v>0</v>
      </c>
      <c r="AD24" s="779">
        <f t="shared" si="70"/>
        <v>0</v>
      </c>
      <c r="AE24" s="780">
        <f t="shared" si="71"/>
        <v>0</v>
      </c>
      <c r="AF24" s="782">
        <f t="shared" si="72"/>
        <v>0</v>
      </c>
      <c r="AG24" s="776">
        <f t="shared" si="73"/>
        <v>0</v>
      </c>
      <c r="AH24" s="777">
        <f t="shared" si="74"/>
        <v>0</v>
      </c>
      <c r="AI24" s="783">
        <f t="shared" si="75"/>
        <v>0</v>
      </c>
      <c r="AJ24" s="779">
        <f t="shared" si="76"/>
        <v>0</v>
      </c>
      <c r="AK24" s="780">
        <f t="shared" si="77"/>
        <v>0</v>
      </c>
      <c r="AL24" s="782">
        <f t="shared" si="78"/>
        <v>0</v>
      </c>
      <c r="AM24" s="776">
        <f t="shared" si="79"/>
        <v>0</v>
      </c>
      <c r="AN24" s="777">
        <f t="shared" si="80"/>
        <v>0</v>
      </c>
      <c r="AO24" s="778">
        <f t="shared" si="81"/>
        <v>0</v>
      </c>
      <c r="AP24" s="779">
        <f t="shared" si="82"/>
        <v>0</v>
      </c>
      <c r="AQ24" s="780">
        <f t="shared" si="83"/>
        <v>0</v>
      </c>
      <c r="AR24" s="782">
        <f t="shared" si="84"/>
        <v>0</v>
      </c>
      <c r="AS24" s="776">
        <f t="shared" si="85"/>
        <v>0</v>
      </c>
      <c r="AT24" s="777">
        <f t="shared" si="86"/>
        <v>0</v>
      </c>
      <c r="AU24" s="778">
        <f t="shared" si="87"/>
        <v>0</v>
      </c>
      <c r="AV24" s="779">
        <f t="shared" si="88"/>
        <v>0</v>
      </c>
      <c r="AW24" s="780">
        <f t="shared" si="89"/>
        <v>0</v>
      </c>
      <c r="AX24" s="782">
        <f t="shared" si="90"/>
        <v>0</v>
      </c>
      <c r="AY24" s="776">
        <f t="shared" si="91"/>
        <v>0</v>
      </c>
      <c r="AZ24" s="777">
        <f t="shared" si="92"/>
        <v>0</v>
      </c>
      <c r="BA24" s="778">
        <f t="shared" si="93"/>
        <v>0</v>
      </c>
      <c r="BB24" s="779">
        <f t="shared" si="94"/>
        <v>0</v>
      </c>
      <c r="BC24" s="780">
        <f t="shared" si="95"/>
        <v>0</v>
      </c>
      <c r="BD24" s="782">
        <f t="shared" si="96"/>
        <v>0</v>
      </c>
      <c r="BE24" s="776">
        <f t="shared" si="97"/>
        <v>0</v>
      </c>
      <c r="BF24" s="777">
        <f t="shared" si="98"/>
        <v>0</v>
      </c>
      <c r="BG24" s="778">
        <f t="shared" si="99"/>
        <v>0</v>
      </c>
      <c r="BH24" s="779">
        <f t="shared" si="100"/>
        <v>0</v>
      </c>
      <c r="BI24" s="780">
        <f t="shared" si="101"/>
        <v>0</v>
      </c>
      <c r="BJ24" s="782">
        <f t="shared" si="102"/>
        <v>0</v>
      </c>
      <c r="BK24" s="776">
        <f t="shared" si="103"/>
        <v>0</v>
      </c>
      <c r="BL24" s="777">
        <f t="shared" si="104"/>
        <v>0</v>
      </c>
      <c r="BM24" s="778">
        <f t="shared" si="105"/>
        <v>0</v>
      </c>
      <c r="BN24" s="779">
        <f t="shared" si="106"/>
        <v>0</v>
      </c>
      <c r="BO24" s="780">
        <f t="shared" si="107"/>
        <v>0</v>
      </c>
      <c r="BP24" s="782">
        <f t="shared" si="108"/>
        <v>0</v>
      </c>
      <c r="BQ24" s="776">
        <f t="shared" si="109"/>
        <v>0</v>
      </c>
      <c r="BR24" s="777">
        <f t="shared" si="110"/>
        <v>0</v>
      </c>
      <c r="BS24" s="778">
        <f t="shared" si="111"/>
        <v>0</v>
      </c>
      <c r="BT24" s="779">
        <f t="shared" si="112"/>
        <v>0</v>
      </c>
      <c r="BU24" s="780">
        <f t="shared" si="113"/>
        <v>0</v>
      </c>
      <c r="BV24" s="782">
        <f t="shared" si="114"/>
        <v>0</v>
      </c>
      <c r="BW24" s="776">
        <f t="shared" si="115"/>
        <v>0</v>
      </c>
      <c r="BX24" s="777">
        <f t="shared" si="116"/>
        <v>0</v>
      </c>
      <c r="BY24" s="778">
        <f t="shared" si="117"/>
        <v>0</v>
      </c>
      <c r="BZ24" s="779">
        <f t="shared" si="118"/>
        <v>0</v>
      </c>
      <c r="CA24" s="780">
        <f t="shared" si="119"/>
        <v>0</v>
      </c>
      <c r="CB24" s="782">
        <f t="shared" si="120"/>
        <v>0</v>
      </c>
      <c r="CC24" s="776" t="e">
        <f t="shared" si="121"/>
        <v>#VALUE!</v>
      </c>
      <c r="CD24" s="777" t="e">
        <f t="shared" si="122"/>
        <v>#VALUE!</v>
      </c>
      <c r="CE24" s="778" t="e">
        <f t="shared" si="123"/>
        <v>#VALUE!</v>
      </c>
      <c r="CF24" s="784" t="e">
        <f t="shared" si="124"/>
        <v>#VALUE!</v>
      </c>
      <c r="CG24" s="785" t="e">
        <f t="shared" si="125"/>
        <v>#VALUE!</v>
      </c>
      <c r="CH24" s="786" t="e">
        <f t="shared" si="126"/>
        <v>#VALUE!</v>
      </c>
      <c r="CI24" s="776" t="e">
        <f t="shared" si="127"/>
        <v>#VALUE!</v>
      </c>
      <c r="CJ24" s="777" t="e">
        <f t="shared" si="128"/>
        <v>#VALUE!</v>
      </c>
      <c r="CK24" s="778" t="e">
        <f t="shared" si="129"/>
        <v>#VALUE!</v>
      </c>
      <c r="CL24" s="784" t="e">
        <f t="shared" si="130"/>
        <v>#VALUE!</v>
      </c>
      <c r="CM24" s="785" t="e">
        <f t="shared" si="131"/>
        <v>#VALUE!</v>
      </c>
      <c r="CN24" s="786" t="e">
        <f t="shared" si="132"/>
        <v>#VALUE!</v>
      </c>
      <c r="CO24" s="776" t="e">
        <f t="shared" si="133"/>
        <v>#VALUE!</v>
      </c>
      <c r="CP24" s="777" t="e">
        <f t="shared" si="134"/>
        <v>#VALUE!</v>
      </c>
      <c r="CQ24" s="778" t="e">
        <f t="shared" si="135"/>
        <v>#VALUE!</v>
      </c>
    </row>
    <row r="25" spans="1:95" x14ac:dyDescent="0.3">
      <c r="A25" s="680">
        <f>'5L-Real Prop Incremental Value'!A24</f>
        <v>0</v>
      </c>
      <c r="B25" s="681"/>
      <c r="C25" s="681"/>
      <c r="D25" s="681"/>
      <c r="E25" s="676">
        <f t="shared" si="60"/>
        <v>0</v>
      </c>
      <c r="F25" s="682"/>
      <c r="G25" s="767">
        <f>('5L-Real Prop Incremental Value'!G24)+('5L-Real Prop Incremental Value'!H24)+1</f>
        <v>1</v>
      </c>
      <c r="H25" s="768">
        <f>'5L-Real Prop Incremental Value'!I24</f>
        <v>0</v>
      </c>
      <c r="I25" s="677">
        <f>'5L-Real Prop Incremental Value'!J24</f>
        <v>0</v>
      </c>
      <c r="J25" s="682"/>
      <c r="K25" s="683"/>
      <c r="L25" s="769"/>
      <c r="M25" s="770">
        <f>'5L-Real Prop Incremental Value'!O24</f>
        <v>0</v>
      </c>
      <c r="N25" s="771">
        <f>'5L-Real Prop Incremental Value'!P24</f>
        <v>0</v>
      </c>
      <c r="O25" s="792"/>
      <c r="P25" s="793"/>
      <c r="Q25" s="794"/>
      <c r="R25" s="794"/>
      <c r="S25" s="794"/>
      <c r="U25" s="776">
        <f t="shared" si="61"/>
        <v>0</v>
      </c>
      <c r="V25" s="777">
        <f t="shared" si="62"/>
        <v>0</v>
      </c>
      <c r="W25" s="778">
        <f t="shared" si="63"/>
        <v>0</v>
      </c>
      <c r="X25" s="779">
        <f t="shared" si="64"/>
        <v>0</v>
      </c>
      <c r="Y25" s="780">
        <f t="shared" si="65"/>
        <v>0</v>
      </c>
      <c r="Z25" s="781">
        <f t="shared" si="66"/>
        <v>0</v>
      </c>
      <c r="AA25" s="776">
        <f t="shared" si="67"/>
        <v>0</v>
      </c>
      <c r="AB25" s="777">
        <f t="shared" si="68"/>
        <v>0</v>
      </c>
      <c r="AC25" s="778">
        <f t="shared" si="69"/>
        <v>0</v>
      </c>
      <c r="AD25" s="779">
        <f t="shared" si="70"/>
        <v>0</v>
      </c>
      <c r="AE25" s="780">
        <f t="shared" si="71"/>
        <v>0</v>
      </c>
      <c r="AF25" s="782">
        <f t="shared" si="72"/>
        <v>0</v>
      </c>
      <c r="AG25" s="776">
        <f t="shared" si="73"/>
        <v>0</v>
      </c>
      <c r="AH25" s="777">
        <f t="shared" si="74"/>
        <v>0</v>
      </c>
      <c r="AI25" s="783">
        <f t="shared" si="75"/>
        <v>0</v>
      </c>
      <c r="AJ25" s="779">
        <f t="shared" si="76"/>
        <v>0</v>
      </c>
      <c r="AK25" s="780">
        <f t="shared" si="77"/>
        <v>0</v>
      </c>
      <c r="AL25" s="782">
        <f t="shared" si="78"/>
        <v>0</v>
      </c>
      <c r="AM25" s="776">
        <f t="shared" si="79"/>
        <v>0</v>
      </c>
      <c r="AN25" s="777">
        <f t="shared" si="80"/>
        <v>0</v>
      </c>
      <c r="AO25" s="778">
        <f t="shared" si="81"/>
        <v>0</v>
      </c>
      <c r="AP25" s="779">
        <f t="shared" si="82"/>
        <v>0</v>
      </c>
      <c r="AQ25" s="780">
        <f t="shared" si="83"/>
        <v>0</v>
      </c>
      <c r="AR25" s="782">
        <f t="shared" si="84"/>
        <v>0</v>
      </c>
      <c r="AS25" s="776">
        <f t="shared" si="85"/>
        <v>0</v>
      </c>
      <c r="AT25" s="777">
        <f t="shared" si="86"/>
        <v>0</v>
      </c>
      <c r="AU25" s="778">
        <f t="shared" si="87"/>
        <v>0</v>
      </c>
      <c r="AV25" s="779">
        <f t="shared" si="88"/>
        <v>0</v>
      </c>
      <c r="AW25" s="780">
        <f t="shared" si="89"/>
        <v>0</v>
      </c>
      <c r="AX25" s="782">
        <f t="shared" si="90"/>
        <v>0</v>
      </c>
      <c r="AY25" s="776">
        <f t="shared" si="91"/>
        <v>0</v>
      </c>
      <c r="AZ25" s="777">
        <f t="shared" si="92"/>
        <v>0</v>
      </c>
      <c r="BA25" s="778">
        <f t="shared" si="93"/>
        <v>0</v>
      </c>
      <c r="BB25" s="779">
        <f t="shared" si="94"/>
        <v>0</v>
      </c>
      <c r="BC25" s="780">
        <f t="shared" si="95"/>
        <v>0</v>
      </c>
      <c r="BD25" s="782">
        <f t="shared" si="96"/>
        <v>0</v>
      </c>
      <c r="BE25" s="776">
        <f t="shared" si="97"/>
        <v>0</v>
      </c>
      <c r="BF25" s="777">
        <f t="shared" si="98"/>
        <v>0</v>
      </c>
      <c r="BG25" s="778">
        <f t="shared" si="99"/>
        <v>0</v>
      </c>
      <c r="BH25" s="779">
        <f t="shared" si="100"/>
        <v>0</v>
      </c>
      <c r="BI25" s="780">
        <f t="shared" si="101"/>
        <v>0</v>
      </c>
      <c r="BJ25" s="782">
        <f t="shared" si="102"/>
        <v>0</v>
      </c>
      <c r="BK25" s="776">
        <f t="shared" si="103"/>
        <v>0</v>
      </c>
      <c r="BL25" s="777">
        <f t="shared" si="104"/>
        <v>0</v>
      </c>
      <c r="BM25" s="778">
        <f t="shared" si="105"/>
        <v>0</v>
      </c>
      <c r="BN25" s="779">
        <f t="shared" si="106"/>
        <v>0</v>
      </c>
      <c r="BO25" s="780">
        <f t="shared" si="107"/>
        <v>0</v>
      </c>
      <c r="BP25" s="782">
        <f t="shared" si="108"/>
        <v>0</v>
      </c>
      <c r="BQ25" s="776">
        <f t="shared" si="109"/>
        <v>0</v>
      </c>
      <c r="BR25" s="777">
        <f t="shared" si="110"/>
        <v>0</v>
      </c>
      <c r="BS25" s="778">
        <f t="shared" si="111"/>
        <v>0</v>
      </c>
      <c r="BT25" s="779">
        <f t="shared" si="112"/>
        <v>0</v>
      </c>
      <c r="BU25" s="780">
        <f t="shared" si="113"/>
        <v>0</v>
      </c>
      <c r="BV25" s="782">
        <f t="shared" si="114"/>
        <v>0</v>
      </c>
      <c r="BW25" s="776">
        <f t="shared" si="115"/>
        <v>0</v>
      </c>
      <c r="BX25" s="777">
        <f t="shared" si="116"/>
        <v>0</v>
      </c>
      <c r="BY25" s="778">
        <f t="shared" si="117"/>
        <v>0</v>
      </c>
      <c r="BZ25" s="779">
        <f t="shared" si="118"/>
        <v>0</v>
      </c>
      <c r="CA25" s="780">
        <f t="shared" si="119"/>
        <v>0</v>
      </c>
      <c r="CB25" s="782">
        <f t="shared" si="120"/>
        <v>0</v>
      </c>
      <c r="CC25" s="776" t="e">
        <f t="shared" si="121"/>
        <v>#VALUE!</v>
      </c>
      <c r="CD25" s="777" t="e">
        <f t="shared" si="122"/>
        <v>#VALUE!</v>
      </c>
      <c r="CE25" s="778" t="e">
        <f t="shared" si="123"/>
        <v>#VALUE!</v>
      </c>
      <c r="CF25" s="784" t="e">
        <f t="shared" si="124"/>
        <v>#VALUE!</v>
      </c>
      <c r="CG25" s="785" t="e">
        <f t="shared" si="125"/>
        <v>#VALUE!</v>
      </c>
      <c r="CH25" s="786" t="e">
        <f t="shared" si="126"/>
        <v>#VALUE!</v>
      </c>
      <c r="CI25" s="776" t="e">
        <f t="shared" si="127"/>
        <v>#VALUE!</v>
      </c>
      <c r="CJ25" s="777" t="e">
        <f t="shared" si="128"/>
        <v>#VALUE!</v>
      </c>
      <c r="CK25" s="778" t="e">
        <f t="shared" si="129"/>
        <v>#VALUE!</v>
      </c>
      <c r="CL25" s="784" t="e">
        <f t="shared" si="130"/>
        <v>#VALUE!</v>
      </c>
      <c r="CM25" s="785" t="e">
        <f t="shared" si="131"/>
        <v>#VALUE!</v>
      </c>
      <c r="CN25" s="786" t="e">
        <f t="shared" si="132"/>
        <v>#VALUE!</v>
      </c>
      <c r="CO25" s="776" t="e">
        <f t="shared" si="133"/>
        <v>#VALUE!</v>
      </c>
      <c r="CP25" s="777" t="e">
        <f t="shared" si="134"/>
        <v>#VALUE!</v>
      </c>
      <c r="CQ25" s="778" t="e">
        <f t="shared" si="135"/>
        <v>#VALUE!</v>
      </c>
    </row>
    <row r="26" spans="1:95" x14ac:dyDescent="0.3">
      <c r="A26" s="680">
        <f>'5L-Real Prop Incremental Value'!A25</f>
        <v>0</v>
      </c>
      <c r="B26" s="681"/>
      <c r="C26" s="681"/>
      <c r="D26" s="681"/>
      <c r="E26" s="676">
        <f t="shared" si="60"/>
        <v>0</v>
      </c>
      <c r="F26" s="682"/>
      <c r="G26" s="767">
        <f>('5L-Real Prop Incremental Value'!G25)+('5L-Real Prop Incremental Value'!H25)+1</f>
        <v>1</v>
      </c>
      <c r="H26" s="768">
        <f>'5L-Real Prop Incremental Value'!I25</f>
        <v>0</v>
      </c>
      <c r="I26" s="677">
        <f>'5L-Real Prop Incremental Value'!J25</f>
        <v>0</v>
      </c>
      <c r="J26" s="682"/>
      <c r="K26" s="683"/>
      <c r="L26" s="769"/>
      <c r="M26" s="770">
        <f>'5L-Real Prop Incremental Value'!O25</f>
        <v>0</v>
      </c>
      <c r="N26" s="771">
        <f>'5L-Real Prop Incremental Value'!P25</f>
        <v>0</v>
      </c>
      <c r="O26" s="792"/>
      <c r="P26" s="793"/>
      <c r="Q26" s="794"/>
      <c r="R26" s="794"/>
      <c r="S26" s="794"/>
      <c r="U26" s="776">
        <f t="shared" si="61"/>
        <v>0</v>
      </c>
      <c r="V26" s="777">
        <f t="shared" si="62"/>
        <v>0</v>
      </c>
      <c r="W26" s="778">
        <f t="shared" si="63"/>
        <v>0</v>
      </c>
      <c r="X26" s="779">
        <f t="shared" si="64"/>
        <v>0</v>
      </c>
      <c r="Y26" s="780">
        <f t="shared" si="65"/>
        <v>0</v>
      </c>
      <c r="Z26" s="781">
        <f t="shared" si="66"/>
        <v>0</v>
      </c>
      <c r="AA26" s="776">
        <f t="shared" si="67"/>
        <v>0</v>
      </c>
      <c r="AB26" s="777">
        <f t="shared" si="68"/>
        <v>0</v>
      </c>
      <c r="AC26" s="778">
        <f t="shared" si="69"/>
        <v>0</v>
      </c>
      <c r="AD26" s="779">
        <f t="shared" si="70"/>
        <v>0</v>
      </c>
      <c r="AE26" s="780">
        <f t="shared" si="71"/>
        <v>0</v>
      </c>
      <c r="AF26" s="782">
        <f t="shared" si="72"/>
        <v>0</v>
      </c>
      <c r="AG26" s="776">
        <f t="shared" si="73"/>
        <v>0</v>
      </c>
      <c r="AH26" s="777">
        <f t="shared" si="74"/>
        <v>0</v>
      </c>
      <c r="AI26" s="783">
        <f t="shared" si="75"/>
        <v>0</v>
      </c>
      <c r="AJ26" s="779">
        <f t="shared" si="76"/>
        <v>0</v>
      </c>
      <c r="AK26" s="780">
        <f t="shared" si="77"/>
        <v>0</v>
      </c>
      <c r="AL26" s="782">
        <f t="shared" si="78"/>
        <v>0</v>
      </c>
      <c r="AM26" s="776">
        <f t="shared" si="79"/>
        <v>0</v>
      </c>
      <c r="AN26" s="777">
        <f t="shared" si="80"/>
        <v>0</v>
      </c>
      <c r="AO26" s="778">
        <f t="shared" si="81"/>
        <v>0</v>
      </c>
      <c r="AP26" s="779">
        <f t="shared" si="82"/>
        <v>0</v>
      </c>
      <c r="AQ26" s="780">
        <f t="shared" si="83"/>
        <v>0</v>
      </c>
      <c r="AR26" s="782">
        <f t="shared" si="84"/>
        <v>0</v>
      </c>
      <c r="AS26" s="776">
        <f t="shared" si="85"/>
        <v>0</v>
      </c>
      <c r="AT26" s="777">
        <f t="shared" si="86"/>
        <v>0</v>
      </c>
      <c r="AU26" s="778">
        <f t="shared" si="87"/>
        <v>0</v>
      </c>
      <c r="AV26" s="779">
        <f t="shared" si="88"/>
        <v>0</v>
      </c>
      <c r="AW26" s="780">
        <f t="shared" si="89"/>
        <v>0</v>
      </c>
      <c r="AX26" s="782">
        <f t="shared" si="90"/>
        <v>0</v>
      </c>
      <c r="AY26" s="776">
        <f t="shared" si="91"/>
        <v>0</v>
      </c>
      <c r="AZ26" s="777">
        <f t="shared" si="92"/>
        <v>0</v>
      </c>
      <c r="BA26" s="778">
        <f t="shared" si="93"/>
        <v>0</v>
      </c>
      <c r="BB26" s="779">
        <f t="shared" si="94"/>
        <v>0</v>
      </c>
      <c r="BC26" s="780">
        <f t="shared" si="95"/>
        <v>0</v>
      </c>
      <c r="BD26" s="782">
        <f t="shared" si="96"/>
        <v>0</v>
      </c>
      <c r="BE26" s="776">
        <f t="shared" si="97"/>
        <v>0</v>
      </c>
      <c r="BF26" s="777">
        <f t="shared" si="98"/>
        <v>0</v>
      </c>
      <c r="BG26" s="778">
        <f t="shared" si="99"/>
        <v>0</v>
      </c>
      <c r="BH26" s="779">
        <f t="shared" si="100"/>
        <v>0</v>
      </c>
      <c r="BI26" s="780">
        <f t="shared" si="101"/>
        <v>0</v>
      </c>
      <c r="BJ26" s="782">
        <f t="shared" si="102"/>
        <v>0</v>
      </c>
      <c r="BK26" s="776">
        <f t="shared" si="103"/>
        <v>0</v>
      </c>
      <c r="BL26" s="777">
        <f t="shared" si="104"/>
        <v>0</v>
      </c>
      <c r="BM26" s="778">
        <f t="shared" si="105"/>
        <v>0</v>
      </c>
      <c r="BN26" s="779">
        <f t="shared" si="106"/>
        <v>0</v>
      </c>
      <c r="BO26" s="780">
        <f t="shared" si="107"/>
        <v>0</v>
      </c>
      <c r="BP26" s="782">
        <f t="shared" si="108"/>
        <v>0</v>
      </c>
      <c r="BQ26" s="776">
        <f t="shared" si="109"/>
        <v>0</v>
      </c>
      <c r="BR26" s="777">
        <f t="shared" si="110"/>
        <v>0</v>
      </c>
      <c r="BS26" s="778">
        <f t="shared" si="111"/>
        <v>0</v>
      </c>
      <c r="BT26" s="779">
        <f t="shared" si="112"/>
        <v>0</v>
      </c>
      <c r="BU26" s="780">
        <f t="shared" si="113"/>
        <v>0</v>
      </c>
      <c r="BV26" s="782">
        <f t="shared" si="114"/>
        <v>0</v>
      </c>
      <c r="BW26" s="776">
        <f t="shared" si="115"/>
        <v>0</v>
      </c>
      <c r="BX26" s="777">
        <f t="shared" si="116"/>
        <v>0</v>
      </c>
      <c r="BY26" s="778">
        <f t="shared" si="117"/>
        <v>0</v>
      </c>
      <c r="BZ26" s="779">
        <f t="shared" si="118"/>
        <v>0</v>
      </c>
      <c r="CA26" s="780">
        <f t="shared" si="119"/>
        <v>0</v>
      </c>
      <c r="CB26" s="782">
        <f t="shared" si="120"/>
        <v>0</v>
      </c>
      <c r="CC26" s="776" t="e">
        <f t="shared" si="121"/>
        <v>#VALUE!</v>
      </c>
      <c r="CD26" s="777" t="e">
        <f t="shared" si="122"/>
        <v>#VALUE!</v>
      </c>
      <c r="CE26" s="778" t="e">
        <f t="shared" si="123"/>
        <v>#VALUE!</v>
      </c>
      <c r="CF26" s="784" t="e">
        <f t="shared" si="124"/>
        <v>#VALUE!</v>
      </c>
      <c r="CG26" s="785" t="e">
        <f t="shared" si="125"/>
        <v>#VALUE!</v>
      </c>
      <c r="CH26" s="786" t="e">
        <f t="shared" si="126"/>
        <v>#VALUE!</v>
      </c>
      <c r="CI26" s="776" t="e">
        <f t="shared" si="127"/>
        <v>#VALUE!</v>
      </c>
      <c r="CJ26" s="777" t="e">
        <f t="shared" si="128"/>
        <v>#VALUE!</v>
      </c>
      <c r="CK26" s="778" t="e">
        <f t="shared" si="129"/>
        <v>#VALUE!</v>
      </c>
      <c r="CL26" s="784" t="e">
        <f t="shared" si="130"/>
        <v>#VALUE!</v>
      </c>
      <c r="CM26" s="785" t="e">
        <f t="shared" si="131"/>
        <v>#VALUE!</v>
      </c>
      <c r="CN26" s="786" t="e">
        <f t="shared" si="132"/>
        <v>#VALUE!</v>
      </c>
      <c r="CO26" s="776" t="e">
        <f t="shared" si="133"/>
        <v>#VALUE!</v>
      </c>
      <c r="CP26" s="777" t="e">
        <f t="shared" si="134"/>
        <v>#VALUE!</v>
      </c>
      <c r="CQ26" s="778" t="e">
        <f t="shared" si="135"/>
        <v>#VALUE!</v>
      </c>
    </row>
    <row r="27" spans="1:95" x14ac:dyDescent="0.3">
      <c r="A27" s="680">
        <f>'5L-Real Prop Incremental Value'!A26</f>
        <v>0</v>
      </c>
      <c r="B27" s="681"/>
      <c r="C27" s="681"/>
      <c r="D27" s="681"/>
      <c r="E27" s="676">
        <f t="shared" si="60"/>
        <v>0</v>
      </c>
      <c r="F27" s="682"/>
      <c r="G27" s="767">
        <f>('5L-Real Prop Incremental Value'!G26)+('5L-Real Prop Incremental Value'!H26)+1</f>
        <v>1</v>
      </c>
      <c r="H27" s="768">
        <f>'5L-Real Prop Incremental Value'!I26</f>
        <v>0</v>
      </c>
      <c r="I27" s="677">
        <f>'5L-Real Prop Incremental Value'!J26</f>
        <v>0</v>
      </c>
      <c r="J27" s="682"/>
      <c r="K27" s="683"/>
      <c r="L27" s="769"/>
      <c r="M27" s="770">
        <f>'5L-Real Prop Incremental Value'!O26</f>
        <v>0</v>
      </c>
      <c r="N27" s="771">
        <f>'5L-Real Prop Incremental Value'!P26</f>
        <v>0</v>
      </c>
      <c r="O27" s="792"/>
      <c r="P27" s="793"/>
      <c r="Q27" s="794"/>
      <c r="R27" s="794"/>
      <c r="S27" s="794"/>
      <c r="U27" s="776">
        <f t="shared" si="61"/>
        <v>0</v>
      </c>
      <c r="V27" s="777">
        <f t="shared" si="62"/>
        <v>0</v>
      </c>
      <c r="W27" s="778">
        <f t="shared" si="63"/>
        <v>0</v>
      </c>
      <c r="X27" s="779">
        <f t="shared" si="64"/>
        <v>0</v>
      </c>
      <c r="Y27" s="780">
        <f t="shared" si="65"/>
        <v>0</v>
      </c>
      <c r="Z27" s="781">
        <f t="shared" si="66"/>
        <v>0</v>
      </c>
      <c r="AA27" s="776">
        <f t="shared" si="67"/>
        <v>0</v>
      </c>
      <c r="AB27" s="777">
        <f t="shared" si="68"/>
        <v>0</v>
      </c>
      <c r="AC27" s="778">
        <f t="shared" si="69"/>
        <v>0</v>
      </c>
      <c r="AD27" s="779">
        <f t="shared" si="70"/>
        <v>0</v>
      </c>
      <c r="AE27" s="780">
        <f t="shared" si="71"/>
        <v>0</v>
      </c>
      <c r="AF27" s="782">
        <f t="shared" si="72"/>
        <v>0</v>
      </c>
      <c r="AG27" s="776">
        <f t="shared" si="73"/>
        <v>0</v>
      </c>
      <c r="AH27" s="777">
        <f t="shared" si="74"/>
        <v>0</v>
      </c>
      <c r="AI27" s="783">
        <f t="shared" si="75"/>
        <v>0</v>
      </c>
      <c r="AJ27" s="779">
        <f t="shared" si="76"/>
        <v>0</v>
      </c>
      <c r="AK27" s="780">
        <f t="shared" si="77"/>
        <v>0</v>
      </c>
      <c r="AL27" s="782">
        <f t="shared" si="78"/>
        <v>0</v>
      </c>
      <c r="AM27" s="776">
        <f t="shared" si="79"/>
        <v>0</v>
      </c>
      <c r="AN27" s="777">
        <f t="shared" si="80"/>
        <v>0</v>
      </c>
      <c r="AO27" s="778">
        <f t="shared" si="81"/>
        <v>0</v>
      </c>
      <c r="AP27" s="779">
        <f t="shared" si="82"/>
        <v>0</v>
      </c>
      <c r="AQ27" s="780">
        <f t="shared" si="83"/>
        <v>0</v>
      </c>
      <c r="AR27" s="782">
        <f t="shared" si="84"/>
        <v>0</v>
      </c>
      <c r="AS27" s="776">
        <f t="shared" si="85"/>
        <v>0</v>
      </c>
      <c r="AT27" s="777">
        <f t="shared" si="86"/>
        <v>0</v>
      </c>
      <c r="AU27" s="778">
        <f t="shared" si="87"/>
        <v>0</v>
      </c>
      <c r="AV27" s="779">
        <f t="shared" si="88"/>
        <v>0</v>
      </c>
      <c r="AW27" s="780">
        <f t="shared" si="89"/>
        <v>0</v>
      </c>
      <c r="AX27" s="782">
        <f t="shared" si="90"/>
        <v>0</v>
      </c>
      <c r="AY27" s="776">
        <f t="shared" si="91"/>
        <v>0</v>
      </c>
      <c r="AZ27" s="777">
        <f t="shared" si="92"/>
        <v>0</v>
      </c>
      <c r="BA27" s="778">
        <f t="shared" si="93"/>
        <v>0</v>
      </c>
      <c r="BB27" s="779">
        <f t="shared" si="94"/>
        <v>0</v>
      </c>
      <c r="BC27" s="780">
        <f t="shared" si="95"/>
        <v>0</v>
      </c>
      <c r="BD27" s="782">
        <f t="shared" si="96"/>
        <v>0</v>
      </c>
      <c r="BE27" s="776">
        <f t="shared" si="97"/>
        <v>0</v>
      </c>
      <c r="BF27" s="777">
        <f t="shared" si="98"/>
        <v>0</v>
      </c>
      <c r="BG27" s="778">
        <f t="shared" si="99"/>
        <v>0</v>
      </c>
      <c r="BH27" s="779">
        <f t="shared" si="100"/>
        <v>0</v>
      </c>
      <c r="BI27" s="780">
        <f t="shared" si="101"/>
        <v>0</v>
      </c>
      <c r="BJ27" s="782">
        <f t="shared" si="102"/>
        <v>0</v>
      </c>
      <c r="BK27" s="776">
        <f t="shared" si="103"/>
        <v>0</v>
      </c>
      <c r="BL27" s="777">
        <f t="shared" si="104"/>
        <v>0</v>
      </c>
      <c r="BM27" s="778">
        <f t="shared" si="105"/>
        <v>0</v>
      </c>
      <c r="BN27" s="779">
        <f t="shared" si="106"/>
        <v>0</v>
      </c>
      <c r="BO27" s="780">
        <f t="shared" si="107"/>
        <v>0</v>
      </c>
      <c r="BP27" s="782">
        <f t="shared" si="108"/>
        <v>0</v>
      </c>
      <c r="BQ27" s="776">
        <f t="shared" si="109"/>
        <v>0</v>
      </c>
      <c r="BR27" s="777">
        <f t="shared" si="110"/>
        <v>0</v>
      </c>
      <c r="BS27" s="778">
        <f t="shared" si="111"/>
        <v>0</v>
      </c>
      <c r="BT27" s="779">
        <f t="shared" si="112"/>
        <v>0</v>
      </c>
      <c r="BU27" s="780">
        <f t="shared" si="113"/>
        <v>0</v>
      </c>
      <c r="BV27" s="782">
        <f t="shared" si="114"/>
        <v>0</v>
      </c>
      <c r="BW27" s="776">
        <f t="shared" si="115"/>
        <v>0</v>
      </c>
      <c r="BX27" s="777">
        <f t="shared" si="116"/>
        <v>0</v>
      </c>
      <c r="BY27" s="778">
        <f t="shared" si="117"/>
        <v>0</v>
      </c>
      <c r="BZ27" s="779">
        <f t="shared" si="118"/>
        <v>0</v>
      </c>
      <c r="CA27" s="780">
        <f t="shared" si="119"/>
        <v>0</v>
      </c>
      <c r="CB27" s="782">
        <f t="shared" si="120"/>
        <v>0</v>
      </c>
      <c r="CC27" s="776" t="e">
        <f t="shared" si="121"/>
        <v>#VALUE!</v>
      </c>
      <c r="CD27" s="777" t="e">
        <f t="shared" si="122"/>
        <v>#VALUE!</v>
      </c>
      <c r="CE27" s="778" t="e">
        <f t="shared" si="123"/>
        <v>#VALUE!</v>
      </c>
      <c r="CF27" s="784" t="e">
        <f t="shared" si="124"/>
        <v>#VALUE!</v>
      </c>
      <c r="CG27" s="785" t="e">
        <f t="shared" si="125"/>
        <v>#VALUE!</v>
      </c>
      <c r="CH27" s="786" t="e">
        <f t="shared" si="126"/>
        <v>#VALUE!</v>
      </c>
      <c r="CI27" s="776" t="e">
        <f t="shared" si="127"/>
        <v>#VALUE!</v>
      </c>
      <c r="CJ27" s="777" t="e">
        <f t="shared" si="128"/>
        <v>#VALUE!</v>
      </c>
      <c r="CK27" s="778" t="e">
        <f t="shared" si="129"/>
        <v>#VALUE!</v>
      </c>
      <c r="CL27" s="784" t="e">
        <f t="shared" si="130"/>
        <v>#VALUE!</v>
      </c>
      <c r="CM27" s="785" t="e">
        <f t="shared" si="131"/>
        <v>#VALUE!</v>
      </c>
      <c r="CN27" s="786" t="e">
        <f t="shared" si="132"/>
        <v>#VALUE!</v>
      </c>
      <c r="CO27" s="776" t="e">
        <f t="shared" si="133"/>
        <v>#VALUE!</v>
      </c>
      <c r="CP27" s="777" t="e">
        <f t="shared" si="134"/>
        <v>#VALUE!</v>
      </c>
      <c r="CQ27" s="778" t="e">
        <f t="shared" si="135"/>
        <v>#VALUE!</v>
      </c>
    </row>
    <row r="28" spans="1:95" x14ac:dyDescent="0.3">
      <c r="A28" s="680">
        <f>'5L-Real Prop Incremental Value'!A27</f>
        <v>0</v>
      </c>
      <c r="B28" s="681"/>
      <c r="C28" s="681"/>
      <c r="D28" s="681"/>
      <c r="E28" s="676">
        <f t="shared" si="60"/>
        <v>0</v>
      </c>
      <c r="F28" s="682"/>
      <c r="G28" s="767">
        <f>('5L-Real Prop Incremental Value'!G27)+('5L-Real Prop Incremental Value'!H27)+1</f>
        <v>1</v>
      </c>
      <c r="H28" s="768">
        <f>'5L-Real Prop Incremental Value'!I27</f>
        <v>0</v>
      </c>
      <c r="I28" s="677">
        <f>'5L-Real Prop Incremental Value'!J27</f>
        <v>0</v>
      </c>
      <c r="J28" s="682"/>
      <c r="K28" s="683"/>
      <c r="L28" s="769"/>
      <c r="M28" s="770">
        <f>'5L-Real Prop Incremental Value'!O27</f>
        <v>0</v>
      </c>
      <c r="N28" s="771">
        <f>'5L-Real Prop Incremental Value'!P27</f>
        <v>0</v>
      </c>
      <c r="O28" s="792"/>
      <c r="P28" s="793"/>
      <c r="Q28" s="794"/>
      <c r="R28" s="794"/>
      <c r="S28" s="794"/>
      <c r="U28" s="776">
        <f t="shared" si="61"/>
        <v>0</v>
      </c>
      <c r="V28" s="777">
        <f t="shared" si="62"/>
        <v>0</v>
      </c>
      <c r="W28" s="778">
        <f t="shared" si="63"/>
        <v>0</v>
      </c>
      <c r="X28" s="779">
        <f t="shared" si="64"/>
        <v>0</v>
      </c>
      <c r="Y28" s="780">
        <f t="shared" si="65"/>
        <v>0</v>
      </c>
      <c r="Z28" s="781">
        <f t="shared" si="66"/>
        <v>0</v>
      </c>
      <c r="AA28" s="776">
        <f t="shared" si="67"/>
        <v>0</v>
      </c>
      <c r="AB28" s="777">
        <f t="shared" si="68"/>
        <v>0</v>
      </c>
      <c r="AC28" s="778">
        <f t="shared" si="69"/>
        <v>0</v>
      </c>
      <c r="AD28" s="779">
        <f t="shared" si="70"/>
        <v>0</v>
      </c>
      <c r="AE28" s="780">
        <f t="shared" si="71"/>
        <v>0</v>
      </c>
      <c r="AF28" s="782">
        <f t="shared" si="72"/>
        <v>0</v>
      </c>
      <c r="AG28" s="776">
        <f t="shared" si="73"/>
        <v>0</v>
      </c>
      <c r="AH28" s="777">
        <f t="shared" si="74"/>
        <v>0</v>
      </c>
      <c r="AI28" s="783">
        <f t="shared" si="75"/>
        <v>0</v>
      </c>
      <c r="AJ28" s="779">
        <f t="shared" si="76"/>
        <v>0</v>
      </c>
      <c r="AK28" s="780">
        <f t="shared" si="77"/>
        <v>0</v>
      </c>
      <c r="AL28" s="782">
        <f t="shared" si="78"/>
        <v>0</v>
      </c>
      <c r="AM28" s="776">
        <f t="shared" si="79"/>
        <v>0</v>
      </c>
      <c r="AN28" s="777">
        <f t="shared" si="80"/>
        <v>0</v>
      </c>
      <c r="AO28" s="778">
        <f t="shared" si="81"/>
        <v>0</v>
      </c>
      <c r="AP28" s="779">
        <f t="shared" si="82"/>
        <v>0</v>
      </c>
      <c r="AQ28" s="780">
        <f t="shared" si="83"/>
        <v>0</v>
      </c>
      <c r="AR28" s="782">
        <f t="shared" si="84"/>
        <v>0</v>
      </c>
      <c r="AS28" s="776">
        <f t="shared" si="85"/>
        <v>0</v>
      </c>
      <c r="AT28" s="777">
        <f t="shared" si="86"/>
        <v>0</v>
      </c>
      <c r="AU28" s="778">
        <f t="shared" si="87"/>
        <v>0</v>
      </c>
      <c r="AV28" s="779">
        <f t="shared" si="88"/>
        <v>0</v>
      </c>
      <c r="AW28" s="780">
        <f t="shared" si="89"/>
        <v>0</v>
      </c>
      <c r="AX28" s="782">
        <f t="shared" si="90"/>
        <v>0</v>
      </c>
      <c r="AY28" s="776">
        <f t="shared" si="91"/>
        <v>0</v>
      </c>
      <c r="AZ28" s="777">
        <f t="shared" si="92"/>
        <v>0</v>
      </c>
      <c r="BA28" s="778">
        <f t="shared" si="93"/>
        <v>0</v>
      </c>
      <c r="BB28" s="779">
        <f t="shared" si="94"/>
        <v>0</v>
      </c>
      <c r="BC28" s="780">
        <f t="shared" si="95"/>
        <v>0</v>
      </c>
      <c r="BD28" s="782">
        <f t="shared" si="96"/>
        <v>0</v>
      </c>
      <c r="BE28" s="776">
        <f t="shared" si="97"/>
        <v>0</v>
      </c>
      <c r="BF28" s="777">
        <f t="shared" si="98"/>
        <v>0</v>
      </c>
      <c r="BG28" s="778">
        <f t="shared" si="99"/>
        <v>0</v>
      </c>
      <c r="BH28" s="779">
        <f t="shared" si="100"/>
        <v>0</v>
      </c>
      <c r="BI28" s="780">
        <f t="shared" si="101"/>
        <v>0</v>
      </c>
      <c r="BJ28" s="782">
        <f t="shared" si="102"/>
        <v>0</v>
      </c>
      <c r="BK28" s="776">
        <f t="shared" si="103"/>
        <v>0</v>
      </c>
      <c r="BL28" s="777">
        <f t="shared" si="104"/>
        <v>0</v>
      </c>
      <c r="BM28" s="778">
        <f t="shared" si="105"/>
        <v>0</v>
      </c>
      <c r="BN28" s="779">
        <f t="shared" si="106"/>
        <v>0</v>
      </c>
      <c r="BO28" s="780">
        <f t="shared" si="107"/>
        <v>0</v>
      </c>
      <c r="BP28" s="782">
        <f t="shared" si="108"/>
        <v>0</v>
      </c>
      <c r="BQ28" s="776">
        <f t="shared" si="109"/>
        <v>0</v>
      </c>
      <c r="BR28" s="777">
        <f t="shared" si="110"/>
        <v>0</v>
      </c>
      <c r="BS28" s="778">
        <f t="shared" si="111"/>
        <v>0</v>
      </c>
      <c r="BT28" s="779">
        <f t="shared" si="112"/>
        <v>0</v>
      </c>
      <c r="BU28" s="780">
        <f t="shared" si="113"/>
        <v>0</v>
      </c>
      <c r="BV28" s="782">
        <f t="shared" si="114"/>
        <v>0</v>
      </c>
      <c r="BW28" s="776">
        <f t="shared" si="115"/>
        <v>0</v>
      </c>
      <c r="BX28" s="777">
        <f t="shared" si="116"/>
        <v>0</v>
      </c>
      <c r="BY28" s="778">
        <f t="shared" si="117"/>
        <v>0</v>
      </c>
      <c r="BZ28" s="779">
        <f t="shared" si="118"/>
        <v>0</v>
      </c>
      <c r="CA28" s="780">
        <f t="shared" si="119"/>
        <v>0</v>
      </c>
      <c r="CB28" s="782">
        <f t="shared" si="120"/>
        <v>0</v>
      </c>
      <c r="CC28" s="776" t="e">
        <f t="shared" si="121"/>
        <v>#VALUE!</v>
      </c>
      <c r="CD28" s="777" t="e">
        <f t="shared" si="122"/>
        <v>#VALUE!</v>
      </c>
      <c r="CE28" s="778" t="e">
        <f t="shared" si="123"/>
        <v>#VALUE!</v>
      </c>
      <c r="CF28" s="784" t="e">
        <f t="shared" si="124"/>
        <v>#VALUE!</v>
      </c>
      <c r="CG28" s="785" t="e">
        <f t="shared" si="125"/>
        <v>#VALUE!</v>
      </c>
      <c r="CH28" s="786" t="e">
        <f t="shared" si="126"/>
        <v>#VALUE!</v>
      </c>
      <c r="CI28" s="776" t="e">
        <f t="shared" si="127"/>
        <v>#VALUE!</v>
      </c>
      <c r="CJ28" s="777" t="e">
        <f t="shared" si="128"/>
        <v>#VALUE!</v>
      </c>
      <c r="CK28" s="778" t="e">
        <f t="shared" si="129"/>
        <v>#VALUE!</v>
      </c>
      <c r="CL28" s="784" t="e">
        <f t="shared" si="130"/>
        <v>#VALUE!</v>
      </c>
      <c r="CM28" s="785" t="e">
        <f t="shared" si="131"/>
        <v>#VALUE!</v>
      </c>
      <c r="CN28" s="786" t="e">
        <f t="shared" si="132"/>
        <v>#VALUE!</v>
      </c>
      <c r="CO28" s="776" t="e">
        <f t="shared" si="133"/>
        <v>#VALUE!</v>
      </c>
      <c r="CP28" s="777" t="e">
        <f t="shared" si="134"/>
        <v>#VALUE!</v>
      </c>
      <c r="CQ28" s="778" t="e">
        <f t="shared" si="135"/>
        <v>#VALUE!</v>
      </c>
    </row>
    <row r="29" spans="1:95" x14ac:dyDescent="0.3">
      <c r="A29" s="680">
        <f>'5L-Real Prop Incremental Value'!A28</f>
        <v>0</v>
      </c>
      <c r="B29" s="681"/>
      <c r="C29" s="681"/>
      <c r="D29" s="681"/>
      <c r="E29" s="676">
        <f t="shared" si="60"/>
        <v>0</v>
      </c>
      <c r="F29" s="682"/>
      <c r="G29" s="767">
        <f>('5L-Real Prop Incremental Value'!G28)+('5L-Real Prop Incremental Value'!H28)+1</f>
        <v>1</v>
      </c>
      <c r="H29" s="768">
        <f>'5L-Real Prop Incremental Value'!I28</f>
        <v>0</v>
      </c>
      <c r="I29" s="677">
        <f>'5L-Real Prop Incremental Value'!J28</f>
        <v>0</v>
      </c>
      <c r="J29" s="682"/>
      <c r="K29" s="683"/>
      <c r="L29" s="769"/>
      <c r="M29" s="770">
        <f>'5L-Real Prop Incremental Value'!O28</f>
        <v>0</v>
      </c>
      <c r="N29" s="771">
        <f>'5L-Real Prop Incremental Value'!P28</f>
        <v>0</v>
      </c>
      <c r="O29" s="792"/>
      <c r="P29" s="793"/>
      <c r="Q29" s="794"/>
      <c r="R29" s="794"/>
      <c r="S29" s="794"/>
      <c r="U29" s="776">
        <f t="shared" si="61"/>
        <v>0</v>
      </c>
      <c r="V29" s="777">
        <f t="shared" si="62"/>
        <v>0</v>
      </c>
      <c r="W29" s="778">
        <f t="shared" si="63"/>
        <v>0</v>
      </c>
      <c r="X29" s="779">
        <f t="shared" si="64"/>
        <v>0</v>
      </c>
      <c r="Y29" s="780">
        <f t="shared" si="65"/>
        <v>0</v>
      </c>
      <c r="Z29" s="781">
        <f t="shared" si="66"/>
        <v>0</v>
      </c>
      <c r="AA29" s="776">
        <f t="shared" si="67"/>
        <v>0</v>
      </c>
      <c r="AB29" s="777">
        <f t="shared" si="68"/>
        <v>0</v>
      </c>
      <c r="AC29" s="778">
        <f t="shared" si="69"/>
        <v>0</v>
      </c>
      <c r="AD29" s="779">
        <f t="shared" si="70"/>
        <v>0</v>
      </c>
      <c r="AE29" s="780">
        <f t="shared" si="71"/>
        <v>0</v>
      </c>
      <c r="AF29" s="782">
        <f t="shared" si="72"/>
        <v>0</v>
      </c>
      <c r="AG29" s="776">
        <f t="shared" si="73"/>
        <v>0</v>
      </c>
      <c r="AH29" s="777">
        <f t="shared" si="74"/>
        <v>0</v>
      </c>
      <c r="AI29" s="783">
        <f t="shared" si="75"/>
        <v>0</v>
      </c>
      <c r="AJ29" s="779">
        <f t="shared" si="76"/>
        <v>0</v>
      </c>
      <c r="AK29" s="780">
        <f t="shared" si="77"/>
        <v>0</v>
      </c>
      <c r="AL29" s="782">
        <f t="shared" si="78"/>
        <v>0</v>
      </c>
      <c r="AM29" s="776">
        <f t="shared" si="79"/>
        <v>0</v>
      </c>
      <c r="AN29" s="777">
        <f t="shared" si="80"/>
        <v>0</v>
      </c>
      <c r="AO29" s="778">
        <f t="shared" si="81"/>
        <v>0</v>
      </c>
      <c r="AP29" s="779">
        <f t="shared" si="82"/>
        <v>0</v>
      </c>
      <c r="AQ29" s="780">
        <f t="shared" si="83"/>
        <v>0</v>
      </c>
      <c r="AR29" s="782">
        <f t="shared" si="84"/>
        <v>0</v>
      </c>
      <c r="AS29" s="776">
        <f t="shared" si="85"/>
        <v>0</v>
      </c>
      <c r="AT29" s="777">
        <f t="shared" si="86"/>
        <v>0</v>
      </c>
      <c r="AU29" s="778">
        <f t="shared" si="87"/>
        <v>0</v>
      </c>
      <c r="AV29" s="779">
        <f t="shared" si="88"/>
        <v>0</v>
      </c>
      <c r="AW29" s="780">
        <f t="shared" si="89"/>
        <v>0</v>
      </c>
      <c r="AX29" s="782">
        <f t="shared" si="90"/>
        <v>0</v>
      </c>
      <c r="AY29" s="776">
        <f t="shared" si="91"/>
        <v>0</v>
      </c>
      <c r="AZ29" s="777">
        <f t="shared" si="92"/>
        <v>0</v>
      </c>
      <c r="BA29" s="778">
        <f t="shared" si="93"/>
        <v>0</v>
      </c>
      <c r="BB29" s="779">
        <f t="shared" si="94"/>
        <v>0</v>
      </c>
      <c r="BC29" s="780">
        <f t="shared" si="95"/>
        <v>0</v>
      </c>
      <c r="BD29" s="782">
        <f t="shared" si="96"/>
        <v>0</v>
      </c>
      <c r="BE29" s="776">
        <f t="shared" si="97"/>
        <v>0</v>
      </c>
      <c r="BF29" s="777">
        <f t="shared" si="98"/>
        <v>0</v>
      </c>
      <c r="BG29" s="778">
        <f t="shared" si="99"/>
        <v>0</v>
      </c>
      <c r="BH29" s="779">
        <f t="shared" si="100"/>
        <v>0</v>
      </c>
      <c r="BI29" s="780">
        <f t="shared" si="101"/>
        <v>0</v>
      </c>
      <c r="BJ29" s="782">
        <f t="shared" si="102"/>
        <v>0</v>
      </c>
      <c r="BK29" s="776">
        <f t="shared" si="103"/>
        <v>0</v>
      </c>
      <c r="BL29" s="777">
        <f t="shared" si="104"/>
        <v>0</v>
      </c>
      <c r="BM29" s="778">
        <f t="shared" si="105"/>
        <v>0</v>
      </c>
      <c r="BN29" s="779">
        <f t="shared" si="106"/>
        <v>0</v>
      </c>
      <c r="BO29" s="780">
        <f t="shared" si="107"/>
        <v>0</v>
      </c>
      <c r="BP29" s="782">
        <f t="shared" si="108"/>
        <v>0</v>
      </c>
      <c r="BQ29" s="776">
        <f t="shared" si="109"/>
        <v>0</v>
      </c>
      <c r="BR29" s="777">
        <f t="shared" si="110"/>
        <v>0</v>
      </c>
      <c r="BS29" s="778">
        <f t="shared" si="111"/>
        <v>0</v>
      </c>
      <c r="BT29" s="779">
        <f t="shared" si="112"/>
        <v>0</v>
      </c>
      <c r="BU29" s="780">
        <f t="shared" si="113"/>
        <v>0</v>
      </c>
      <c r="BV29" s="782">
        <f t="shared" si="114"/>
        <v>0</v>
      </c>
      <c r="BW29" s="776">
        <f t="shared" si="115"/>
        <v>0</v>
      </c>
      <c r="BX29" s="777">
        <f t="shared" si="116"/>
        <v>0</v>
      </c>
      <c r="BY29" s="778">
        <f t="shared" si="117"/>
        <v>0</v>
      </c>
      <c r="BZ29" s="779">
        <f t="shared" si="118"/>
        <v>0</v>
      </c>
      <c r="CA29" s="780">
        <f t="shared" si="119"/>
        <v>0</v>
      </c>
      <c r="CB29" s="782">
        <f t="shared" si="120"/>
        <v>0</v>
      </c>
      <c r="CC29" s="776" t="e">
        <f t="shared" si="121"/>
        <v>#VALUE!</v>
      </c>
      <c r="CD29" s="777" t="e">
        <f t="shared" si="122"/>
        <v>#VALUE!</v>
      </c>
      <c r="CE29" s="778" t="e">
        <f t="shared" si="123"/>
        <v>#VALUE!</v>
      </c>
      <c r="CF29" s="784" t="e">
        <f t="shared" si="124"/>
        <v>#VALUE!</v>
      </c>
      <c r="CG29" s="785" t="e">
        <f t="shared" si="125"/>
        <v>#VALUE!</v>
      </c>
      <c r="CH29" s="786" t="e">
        <f t="shared" si="126"/>
        <v>#VALUE!</v>
      </c>
      <c r="CI29" s="776" t="e">
        <f t="shared" si="127"/>
        <v>#VALUE!</v>
      </c>
      <c r="CJ29" s="777" t="e">
        <f t="shared" si="128"/>
        <v>#VALUE!</v>
      </c>
      <c r="CK29" s="778" t="e">
        <f t="shared" si="129"/>
        <v>#VALUE!</v>
      </c>
      <c r="CL29" s="784" t="e">
        <f t="shared" si="130"/>
        <v>#VALUE!</v>
      </c>
      <c r="CM29" s="785" t="e">
        <f t="shared" si="131"/>
        <v>#VALUE!</v>
      </c>
      <c r="CN29" s="786" t="e">
        <f t="shared" si="132"/>
        <v>#VALUE!</v>
      </c>
      <c r="CO29" s="776" t="e">
        <f t="shared" si="133"/>
        <v>#VALUE!</v>
      </c>
      <c r="CP29" s="777" t="e">
        <f t="shared" si="134"/>
        <v>#VALUE!</v>
      </c>
      <c r="CQ29" s="778" t="e">
        <f t="shared" si="135"/>
        <v>#VALUE!</v>
      </c>
    </row>
    <row r="30" spans="1:95" x14ac:dyDescent="0.3">
      <c r="A30" s="680">
        <f>'5L-Real Prop Incremental Value'!A29</f>
        <v>0</v>
      </c>
      <c r="B30" s="681"/>
      <c r="C30" s="681"/>
      <c r="D30" s="681"/>
      <c r="E30" s="676">
        <f t="shared" si="60"/>
        <v>0</v>
      </c>
      <c r="F30" s="682"/>
      <c r="G30" s="767">
        <f>('5L-Real Prop Incremental Value'!G29)+('5L-Real Prop Incremental Value'!H29)+1</f>
        <v>1</v>
      </c>
      <c r="H30" s="768">
        <f>'5L-Real Prop Incremental Value'!I29</f>
        <v>0</v>
      </c>
      <c r="I30" s="677">
        <f>'5L-Real Prop Incremental Value'!J29</f>
        <v>0</v>
      </c>
      <c r="J30" s="682"/>
      <c r="K30" s="683"/>
      <c r="L30" s="769"/>
      <c r="M30" s="770">
        <f>'5L-Real Prop Incremental Value'!O29</f>
        <v>0</v>
      </c>
      <c r="N30" s="771">
        <f>'5L-Real Prop Incremental Value'!P29</f>
        <v>0</v>
      </c>
      <c r="O30" s="707"/>
      <c r="P30" s="793"/>
      <c r="Q30" s="795"/>
      <c r="R30" s="795"/>
      <c r="S30" s="795"/>
      <c r="U30" s="776">
        <f t="shared" si="61"/>
        <v>0</v>
      </c>
      <c r="V30" s="777">
        <f t="shared" si="62"/>
        <v>0</v>
      </c>
      <c r="W30" s="778">
        <f t="shared" si="63"/>
        <v>0</v>
      </c>
      <c r="X30" s="779">
        <f t="shared" si="64"/>
        <v>0</v>
      </c>
      <c r="Y30" s="780">
        <f t="shared" si="65"/>
        <v>0</v>
      </c>
      <c r="Z30" s="781">
        <f t="shared" si="66"/>
        <v>0</v>
      </c>
      <c r="AA30" s="776">
        <f t="shared" si="67"/>
        <v>0</v>
      </c>
      <c r="AB30" s="777">
        <f t="shared" si="68"/>
        <v>0</v>
      </c>
      <c r="AC30" s="778">
        <f t="shared" si="69"/>
        <v>0</v>
      </c>
      <c r="AD30" s="779">
        <f t="shared" si="70"/>
        <v>0</v>
      </c>
      <c r="AE30" s="780">
        <f t="shared" si="71"/>
        <v>0</v>
      </c>
      <c r="AF30" s="782">
        <f t="shared" si="72"/>
        <v>0</v>
      </c>
      <c r="AG30" s="776">
        <f t="shared" si="73"/>
        <v>0</v>
      </c>
      <c r="AH30" s="777">
        <f t="shared" si="74"/>
        <v>0</v>
      </c>
      <c r="AI30" s="783">
        <f t="shared" si="75"/>
        <v>0</v>
      </c>
      <c r="AJ30" s="779">
        <f t="shared" si="76"/>
        <v>0</v>
      </c>
      <c r="AK30" s="780">
        <f t="shared" si="77"/>
        <v>0</v>
      </c>
      <c r="AL30" s="782">
        <f t="shared" si="78"/>
        <v>0</v>
      </c>
      <c r="AM30" s="776">
        <f t="shared" si="79"/>
        <v>0</v>
      </c>
      <c r="AN30" s="777">
        <f t="shared" si="80"/>
        <v>0</v>
      </c>
      <c r="AO30" s="778">
        <f t="shared" si="81"/>
        <v>0</v>
      </c>
      <c r="AP30" s="779">
        <f t="shared" si="82"/>
        <v>0</v>
      </c>
      <c r="AQ30" s="780">
        <f t="shared" si="83"/>
        <v>0</v>
      </c>
      <c r="AR30" s="782">
        <f t="shared" si="84"/>
        <v>0</v>
      </c>
      <c r="AS30" s="776">
        <f t="shared" si="85"/>
        <v>0</v>
      </c>
      <c r="AT30" s="777">
        <f t="shared" si="86"/>
        <v>0</v>
      </c>
      <c r="AU30" s="778">
        <f t="shared" si="87"/>
        <v>0</v>
      </c>
      <c r="AV30" s="779">
        <f t="shared" si="88"/>
        <v>0</v>
      </c>
      <c r="AW30" s="780">
        <f t="shared" si="89"/>
        <v>0</v>
      </c>
      <c r="AX30" s="782">
        <f t="shared" si="90"/>
        <v>0</v>
      </c>
      <c r="AY30" s="776">
        <f t="shared" si="91"/>
        <v>0</v>
      </c>
      <c r="AZ30" s="777">
        <f t="shared" si="92"/>
        <v>0</v>
      </c>
      <c r="BA30" s="778">
        <f t="shared" si="93"/>
        <v>0</v>
      </c>
      <c r="BB30" s="779">
        <f t="shared" si="94"/>
        <v>0</v>
      </c>
      <c r="BC30" s="780">
        <f t="shared" si="95"/>
        <v>0</v>
      </c>
      <c r="BD30" s="782">
        <f t="shared" si="96"/>
        <v>0</v>
      </c>
      <c r="BE30" s="776">
        <f t="shared" si="97"/>
        <v>0</v>
      </c>
      <c r="BF30" s="777">
        <f t="shared" si="98"/>
        <v>0</v>
      </c>
      <c r="BG30" s="778">
        <f t="shared" si="99"/>
        <v>0</v>
      </c>
      <c r="BH30" s="779">
        <f t="shared" si="100"/>
        <v>0</v>
      </c>
      <c r="BI30" s="780">
        <f t="shared" si="101"/>
        <v>0</v>
      </c>
      <c r="BJ30" s="782">
        <f t="shared" si="102"/>
        <v>0</v>
      </c>
      <c r="BK30" s="776">
        <f t="shared" si="103"/>
        <v>0</v>
      </c>
      <c r="BL30" s="777">
        <f t="shared" si="104"/>
        <v>0</v>
      </c>
      <c r="BM30" s="778">
        <f t="shared" si="105"/>
        <v>0</v>
      </c>
      <c r="BN30" s="779">
        <f t="shared" si="106"/>
        <v>0</v>
      </c>
      <c r="BO30" s="780">
        <f t="shared" si="107"/>
        <v>0</v>
      </c>
      <c r="BP30" s="782">
        <f t="shared" si="108"/>
        <v>0</v>
      </c>
      <c r="BQ30" s="776">
        <f t="shared" si="109"/>
        <v>0</v>
      </c>
      <c r="BR30" s="777">
        <f t="shared" si="110"/>
        <v>0</v>
      </c>
      <c r="BS30" s="778">
        <f t="shared" si="111"/>
        <v>0</v>
      </c>
      <c r="BT30" s="779">
        <f t="shared" si="112"/>
        <v>0</v>
      </c>
      <c r="BU30" s="780">
        <f t="shared" si="113"/>
        <v>0</v>
      </c>
      <c r="BV30" s="782">
        <f t="shared" si="114"/>
        <v>0</v>
      </c>
      <c r="BW30" s="776">
        <f t="shared" si="115"/>
        <v>0</v>
      </c>
      <c r="BX30" s="777">
        <f t="shared" si="116"/>
        <v>0</v>
      </c>
      <c r="BY30" s="778">
        <f t="shared" si="117"/>
        <v>0</v>
      </c>
      <c r="BZ30" s="779">
        <f t="shared" si="118"/>
        <v>0</v>
      </c>
      <c r="CA30" s="780">
        <f t="shared" si="119"/>
        <v>0</v>
      </c>
      <c r="CB30" s="782">
        <f t="shared" si="120"/>
        <v>0</v>
      </c>
      <c r="CC30" s="776" t="e">
        <f t="shared" si="121"/>
        <v>#VALUE!</v>
      </c>
      <c r="CD30" s="777" t="e">
        <f t="shared" si="122"/>
        <v>#VALUE!</v>
      </c>
      <c r="CE30" s="778" t="e">
        <f t="shared" si="123"/>
        <v>#VALUE!</v>
      </c>
      <c r="CF30" s="784" t="e">
        <f t="shared" si="124"/>
        <v>#VALUE!</v>
      </c>
      <c r="CG30" s="785" t="e">
        <f t="shared" si="125"/>
        <v>#VALUE!</v>
      </c>
      <c r="CH30" s="786" t="e">
        <f t="shared" si="126"/>
        <v>#VALUE!</v>
      </c>
      <c r="CI30" s="776" t="e">
        <f t="shared" si="127"/>
        <v>#VALUE!</v>
      </c>
      <c r="CJ30" s="777" t="e">
        <f t="shared" si="128"/>
        <v>#VALUE!</v>
      </c>
      <c r="CK30" s="778" t="e">
        <f t="shared" si="129"/>
        <v>#VALUE!</v>
      </c>
      <c r="CL30" s="784" t="e">
        <f t="shared" si="130"/>
        <v>#VALUE!</v>
      </c>
      <c r="CM30" s="785" t="e">
        <f t="shared" si="131"/>
        <v>#VALUE!</v>
      </c>
      <c r="CN30" s="786" t="e">
        <f t="shared" si="132"/>
        <v>#VALUE!</v>
      </c>
      <c r="CO30" s="776" t="e">
        <f t="shared" si="133"/>
        <v>#VALUE!</v>
      </c>
      <c r="CP30" s="777" t="e">
        <f t="shared" si="134"/>
        <v>#VALUE!</v>
      </c>
      <c r="CQ30" s="778" t="e">
        <f t="shared" si="135"/>
        <v>#VALUE!</v>
      </c>
    </row>
    <row r="31" spans="1:95" x14ac:dyDescent="0.3">
      <c r="A31" s="680">
        <f>'5L-Real Prop Incremental Value'!A30</f>
        <v>0</v>
      </c>
      <c r="B31" s="681"/>
      <c r="C31" s="681"/>
      <c r="D31" s="681"/>
      <c r="E31" s="676">
        <f t="shared" si="60"/>
        <v>0</v>
      </c>
      <c r="F31" s="682"/>
      <c r="G31" s="767">
        <f>('5L-Real Prop Incremental Value'!G30)+('5L-Real Prop Incremental Value'!H30)+1</f>
        <v>1</v>
      </c>
      <c r="H31" s="768">
        <f>'5L-Real Prop Incremental Value'!I30</f>
        <v>0</v>
      </c>
      <c r="I31" s="677">
        <f>'5L-Real Prop Incremental Value'!J30</f>
        <v>0</v>
      </c>
      <c r="J31" s="682"/>
      <c r="K31" s="683"/>
      <c r="L31" s="769"/>
      <c r="M31" s="770">
        <f>'5L-Real Prop Incremental Value'!O30</f>
        <v>0</v>
      </c>
      <c r="N31" s="771">
        <f>'5L-Real Prop Incremental Value'!P30</f>
        <v>0</v>
      </c>
      <c r="O31" s="707"/>
      <c r="P31" s="793"/>
      <c r="Q31" s="795"/>
      <c r="R31" s="795"/>
      <c r="S31" s="795"/>
      <c r="U31" s="776">
        <f t="shared" si="61"/>
        <v>0</v>
      </c>
      <c r="V31" s="777">
        <f t="shared" si="62"/>
        <v>0</v>
      </c>
      <c r="W31" s="778">
        <f t="shared" si="63"/>
        <v>0</v>
      </c>
      <c r="X31" s="779">
        <f t="shared" si="64"/>
        <v>0</v>
      </c>
      <c r="Y31" s="780">
        <f t="shared" si="65"/>
        <v>0</v>
      </c>
      <c r="Z31" s="781">
        <f t="shared" si="66"/>
        <v>0</v>
      </c>
      <c r="AA31" s="776">
        <f t="shared" si="67"/>
        <v>0</v>
      </c>
      <c r="AB31" s="777">
        <f t="shared" si="68"/>
        <v>0</v>
      </c>
      <c r="AC31" s="778">
        <f t="shared" si="69"/>
        <v>0</v>
      </c>
      <c r="AD31" s="779">
        <f t="shared" si="70"/>
        <v>0</v>
      </c>
      <c r="AE31" s="780">
        <f t="shared" si="71"/>
        <v>0</v>
      </c>
      <c r="AF31" s="782">
        <f t="shared" si="72"/>
        <v>0</v>
      </c>
      <c r="AG31" s="776">
        <f t="shared" si="73"/>
        <v>0</v>
      </c>
      <c r="AH31" s="777">
        <f t="shared" si="74"/>
        <v>0</v>
      </c>
      <c r="AI31" s="783">
        <f t="shared" si="75"/>
        <v>0</v>
      </c>
      <c r="AJ31" s="779">
        <f t="shared" si="76"/>
        <v>0</v>
      </c>
      <c r="AK31" s="780">
        <f t="shared" si="77"/>
        <v>0</v>
      </c>
      <c r="AL31" s="782">
        <f t="shared" si="78"/>
        <v>0</v>
      </c>
      <c r="AM31" s="776">
        <f t="shared" si="79"/>
        <v>0</v>
      </c>
      <c r="AN31" s="777">
        <f t="shared" si="80"/>
        <v>0</v>
      </c>
      <c r="AO31" s="778">
        <f t="shared" si="81"/>
        <v>0</v>
      </c>
      <c r="AP31" s="779">
        <f t="shared" si="82"/>
        <v>0</v>
      </c>
      <c r="AQ31" s="780">
        <f t="shared" si="83"/>
        <v>0</v>
      </c>
      <c r="AR31" s="782">
        <f t="shared" si="84"/>
        <v>0</v>
      </c>
      <c r="AS31" s="776">
        <f t="shared" si="85"/>
        <v>0</v>
      </c>
      <c r="AT31" s="777">
        <f t="shared" si="86"/>
        <v>0</v>
      </c>
      <c r="AU31" s="778">
        <f t="shared" si="87"/>
        <v>0</v>
      </c>
      <c r="AV31" s="779">
        <f t="shared" si="88"/>
        <v>0</v>
      </c>
      <c r="AW31" s="780">
        <f t="shared" si="89"/>
        <v>0</v>
      </c>
      <c r="AX31" s="782">
        <f t="shared" si="90"/>
        <v>0</v>
      </c>
      <c r="AY31" s="776">
        <f t="shared" si="91"/>
        <v>0</v>
      </c>
      <c r="AZ31" s="777">
        <f t="shared" si="92"/>
        <v>0</v>
      </c>
      <c r="BA31" s="778">
        <f t="shared" si="93"/>
        <v>0</v>
      </c>
      <c r="BB31" s="779">
        <f t="shared" si="94"/>
        <v>0</v>
      </c>
      <c r="BC31" s="780">
        <f t="shared" si="95"/>
        <v>0</v>
      </c>
      <c r="BD31" s="782">
        <f t="shared" si="96"/>
        <v>0</v>
      </c>
      <c r="BE31" s="776">
        <f t="shared" si="97"/>
        <v>0</v>
      </c>
      <c r="BF31" s="777">
        <f t="shared" si="98"/>
        <v>0</v>
      </c>
      <c r="BG31" s="778">
        <f t="shared" si="99"/>
        <v>0</v>
      </c>
      <c r="BH31" s="779">
        <f t="shared" si="100"/>
        <v>0</v>
      </c>
      <c r="BI31" s="780">
        <f t="shared" si="101"/>
        <v>0</v>
      </c>
      <c r="BJ31" s="782">
        <f t="shared" si="102"/>
        <v>0</v>
      </c>
      <c r="BK31" s="776">
        <f t="shared" si="103"/>
        <v>0</v>
      </c>
      <c r="BL31" s="777">
        <f t="shared" si="104"/>
        <v>0</v>
      </c>
      <c r="BM31" s="778">
        <f t="shared" si="105"/>
        <v>0</v>
      </c>
      <c r="BN31" s="779">
        <f t="shared" si="106"/>
        <v>0</v>
      </c>
      <c r="BO31" s="780">
        <f t="shared" si="107"/>
        <v>0</v>
      </c>
      <c r="BP31" s="782">
        <f t="shared" si="108"/>
        <v>0</v>
      </c>
      <c r="BQ31" s="776">
        <f t="shared" si="109"/>
        <v>0</v>
      </c>
      <c r="BR31" s="777">
        <f t="shared" si="110"/>
        <v>0</v>
      </c>
      <c r="BS31" s="778">
        <f t="shared" si="111"/>
        <v>0</v>
      </c>
      <c r="BT31" s="779">
        <f t="shared" si="112"/>
        <v>0</v>
      </c>
      <c r="BU31" s="780">
        <f t="shared" si="113"/>
        <v>0</v>
      </c>
      <c r="BV31" s="782">
        <f t="shared" si="114"/>
        <v>0</v>
      </c>
      <c r="BW31" s="776">
        <f t="shared" si="115"/>
        <v>0</v>
      </c>
      <c r="BX31" s="777">
        <f t="shared" si="116"/>
        <v>0</v>
      </c>
      <c r="BY31" s="778">
        <f t="shared" si="117"/>
        <v>0</v>
      </c>
      <c r="BZ31" s="779">
        <f t="shared" si="118"/>
        <v>0</v>
      </c>
      <c r="CA31" s="780">
        <f t="shared" si="119"/>
        <v>0</v>
      </c>
      <c r="CB31" s="782">
        <f t="shared" si="120"/>
        <v>0</v>
      </c>
      <c r="CC31" s="776" t="e">
        <f t="shared" si="121"/>
        <v>#VALUE!</v>
      </c>
      <c r="CD31" s="777" t="e">
        <f t="shared" si="122"/>
        <v>#VALUE!</v>
      </c>
      <c r="CE31" s="778" t="e">
        <f t="shared" si="123"/>
        <v>#VALUE!</v>
      </c>
      <c r="CF31" s="784" t="e">
        <f t="shared" si="124"/>
        <v>#VALUE!</v>
      </c>
      <c r="CG31" s="785" t="e">
        <f t="shared" si="125"/>
        <v>#VALUE!</v>
      </c>
      <c r="CH31" s="786" t="e">
        <f t="shared" si="126"/>
        <v>#VALUE!</v>
      </c>
      <c r="CI31" s="776" t="e">
        <f t="shared" si="127"/>
        <v>#VALUE!</v>
      </c>
      <c r="CJ31" s="777" t="e">
        <f t="shared" si="128"/>
        <v>#VALUE!</v>
      </c>
      <c r="CK31" s="778" t="e">
        <f t="shared" si="129"/>
        <v>#VALUE!</v>
      </c>
      <c r="CL31" s="784" t="e">
        <f t="shared" si="130"/>
        <v>#VALUE!</v>
      </c>
      <c r="CM31" s="785" t="e">
        <f t="shared" si="131"/>
        <v>#VALUE!</v>
      </c>
      <c r="CN31" s="786" t="e">
        <f t="shared" si="132"/>
        <v>#VALUE!</v>
      </c>
      <c r="CO31" s="776" t="e">
        <f t="shared" si="133"/>
        <v>#VALUE!</v>
      </c>
      <c r="CP31" s="777" t="e">
        <f t="shared" si="134"/>
        <v>#VALUE!</v>
      </c>
      <c r="CQ31" s="778" t="e">
        <f t="shared" si="135"/>
        <v>#VALUE!</v>
      </c>
    </row>
    <row r="32" spans="1:95" x14ac:dyDescent="0.3">
      <c r="A32" s="680">
        <f>'5L-Real Prop Incremental Value'!A31</f>
        <v>0</v>
      </c>
      <c r="B32" s="681"/>
      <c r="C32" s="681"/>
      <c r="D32" s="681"/>
      <c r="E32" s="676">
        <f t="shared" si="60"/>
        <v>0</v>
      </c>
      <c r="F32" s="682"/>
      <c r="G32" s="767">
        <f>('5L-Real Prop Incremental Value'!G31)+('5L-Real Prop Incremental Value'!H31)+1</f>
        <v>1</v>
      </c>
      <c r="H32" s="768">
        <f>'5L-Real Prop Incremental Value'!I31</f>
        <v>0</v>
      </c>
      <c r="I32" s="677">
        <f>'5L-Real Prop Incremental Value'!J31</f>
        <v>0</v>
      </c>
      <c r="J32" s="682"/>
      <c r="K32" s="683"/>
      <c r="L32" s="769"/>
      <c r="M32" s="770">
        <f>'5L-Real Prop Incremental Value'!O31</f>
        <v>0</v>
      </c>
      <c r="N32" s="771">
        <f>'5L-Real Prop Incremental Value'!P31</f>
        <v>0</v>
      </c>
      <c r="O32" s="707"/>
      <c r="P32" s="793"/>
      <c r="Q32" s="795"/>
      <c r="R32" s="795"/>
      <c r="S32" s="795"/>
      <c r="U32" s="776">
        <f t="shared" si="61"/>
        <v>0</v>
      </c>
      <c r="V32" s="777">
        <f t="shared" si="62"/>
        <v>0</v>
      </c>
      <c r="W32" s="778">
        <f t="shared" si="63"/>
        <v>0</v>
      </c>
      <c r="X32" s="779">
        <f t="shared" si="64"/>
        <v>0</v>
      </c>
      <c r="Y32" s="780">
        <f t="shared" si="65"/>
        <v>0</v>
      </c>
      <c r="Z32" s="781">
        <f t="shared" si="66"/>
        <v>0</v>
      </c>
      <c r="AA32" s="776">
        <f t="shared" si="67"/>
        <v>0</v>
      </c>
      <c r="AB32" s="777">
        <f t="shared" si="68"/>
        <v>0</v>
      </c>
      <c r="AC32" s="778">
        <f t="shared" si="69"/>
        <v>0</v>
      </c>
      <c r="AD32" s="779">
        <f t="shared" si="70"/>
        <v>0</v>
      </c>
      <c r="AE32" s="780">
        <f t="shared" si="71"/>
        <v>0</v>
      </c>
      <c r="AF32" s="782">
        <f t="shared" si="72"/>
        <v>0</v>
      </c>
      <c r="AG32" s="776">
        <f t="shared" si="73"/>
        <v>0</v>
      </c>
      <c r="AH32" s="777">
        <f t="shared" si="74"/>
        <v>0</v>
      </c>
      <c r="AI32" s="783">
        <f t="shared" si="75"/>
        <v>0</v>
      </c>
      <c r="AJ32" s="779">
        <f t="shared" si="76"/>
        <v>0</v>
      </c>
      <c r="AK32" s="780">
        <f t="shared" si="77"/>
        <v>0</v>
      </c>
      <c r="AL32" s="782">
        <f t="shared" si="78"/>
        <v>0</v>
      </c>
      <c r="AM32" s="776">
        <f t="shared" si="79"/>
        <v>0</v>
      </c>
      <c r="AN32" s="777">
        <f t="shared" si="80"/>
        <v>0</v>
      </c>
      <c r="AO32" s="778">
        <f t="shared" si="81"/>
        <v>0</v>
      </c>
      <c r="AP32" s="779">
        <f t="shared" si="82"/>
        <v>0</v>
      </c>
      <c r="AQ32" s="780">
        <f t="shared" si="83"/>
        <v>0</v>
      </c>
      <c r="AR32" s="782">
        <f t="shared" si="84"/>
        <v>0</v>
      </c>
      <c r="AS32" s="776">
        <f t="shared" si="85"/>
        <v>0</v>
      </c>
      <c r="AT32" s="777">
        <f t="shared" si="86"/>
        <v>0</v>
      </c>
      <c r="AU32" s="778">
        <f t="shared" si="87"/>
        <v>0</v>
      </c>
      <c r="AV32" s="779">
        <f t="shared" si="88"/>
        <v>0</v>
      </c>
      <c r="AW32" s="780">
        <f t="shared" si="89"/>
        <v>0</v>
      </c>
      <c r="AX32" s="782">
        <f t="shared" si="90"/>
        <v>0</v>
      </c>
      <c r="AY32" s="776">
        <f t="shared" si="91"/>
        <v>0</v>
      </c>
      <c r="AZ32" s="777">
        <f t="shared" si="92"/>
        <v>0</v>
      </c>
      <c r="BA32" s="778">
        <f t="shared" si="93"/>
        <v>0</v>
      </c>
      <c r="BB32" s="779">
        <f t="shared" si="94"/>
        <v>0</v>
      </c>
      <c r="BC32" s="780">
        <f t="shared" si="95"/>
        <v>0</v>
      </c>
      <c r="BD32" s="782">
        <f t="shared" si="96"/>
        <v>0</v>
      </c>
      <c r="BE32" s="776">
        <f t="shared" si="97"/>
        <v>0</v>
      </c>
      <c r="BF32" s="777">
        <f t="shared" si="98"/>
        <v>0</v>
      </c>
      <c r="BG32" s="778">
        <f t="shared" si="99"/>
        <v>0</v>
      </c>
      <c r="BH32" s="779">
        <f t="shared" si="100"/>
        <v>0</v>
      </c>
      <c r="BI32" s="780">
        <f t="shared" si="101"/>
        <v>0</v>
      </c>
      <c r="BJ32" s="782">
        <f t="shared" si="102"/>
        <v>0</v>
      </c>
      <c r="BK32" s="776">
        <f t="shared" si="103"/>
        <v>0</v>
      </c>
      <c r="BL32" s="777">
        <f t="shared" si="104"/>
        <v>0</v>
      </c>
      <c r="BM32" s="778">
        <f t="shared" si="105"/>
        <v>0</v>
      </c>
      <c r="BN32" s="779">
        <f t="shared" si="106"/>
        <v>0</v>
      </c>
      <c r="BO32" s="780">
        <f t="shared" si="107"/>
        <v>0</v>
      </c>
      <c r="BP32" s="782">
        <f t="shared" si="108"/>
        <v>0</v>
      </c>
      <c r="BQ32" s="776">
        <f t="shared" si="109"/>
        <v>0</v>
      </c>
      <c r="BR32" s="777">
        <f t="shared" si="110"/>
        <v>0</v>
      </c>
      <c r="BS32" s="778">
        <f t="shared" si="111"/>
        <v>0</v>
      </c>
      <c r="BT32" s="779">
        <f t="shared" si="112"/>
        <v>0</v>
      </c>
      <c r="BU32" s="780">
        <f t="shared" si="113"/>
        <v>0</v>
      </c>
      <c r="BV32" s="782">
        <f t="shared" si="114"/>
        <v>0</v>
      </c>
      <c r="BW32" s="776">
        <f t="shared" si="115"/>
        <v>0</v>
      </c>
      <c r="BX32" s="777">
        <f t="shared" si="116"/>
        <v>0</v>
      </c>
      <c r="BY32" s="778">
        <f t="shared" si="117"/>
        <v>0</v>
      </c>
      <c r="BZ32" s="779">
        <f t="shared" si="118"/>
        <v>0</v>
      </c>
      <c r="CA32" s="780">
        <f t="shared" si="119"/>
        <v>0</v>
      </c>
      <c r="CB32" s="782">
        <f t="shared" si="120"/>
        <v>0</v>
      </c>
      <c r="CC32" s="776" t="e">
        <f t="shared" si="121"/>
        <v>#VALUE!</v>
      </c>
      <c r="CD32" s="777" t="e">
        <f t="shared" si="122"/>
        <v>#VALUE!</v>
      </c>
      <c r="CE32" s="778" t="e">
        <f t="shared" si="123"/>
        <v>#VALUE!</v>
      </c>
      <c r="CF32" s="784" t="e">
        <f t="shared" si="124"/>
        <v>#VALUE!</v>
      </c>
      <c r="CG32" s="785" t="e">
        <f t="shared" si="125"/>
        <v>#VALUE!</v>
      </c>
      <c r="CH32" s="786" t="e">
        <f t="shared" si="126"/>
        <v>#VALUE!</v>
      </c>
      <c r="CI32" s="776" t="e">
        <f t="shared" si="127"/>
        <v>#VALUE!</v>
      </c>
      <c r="CJ32" s="777" t="e">
        <f t="shared" si="128"/>
        <v>#VALUE!</v>
      </c>
      <c r="CK32" s="778" t="e">
        <f t="shared" si="129"/>
        <v>#VALUE!</v>
      </c>
      <c r="CL32" s="784" t="e">
        <f t="shared" si="130"/>
        <v>#VALUE!</v>
      </c>
      <c r="CM32" s="785" t="e">
        <f t="shared" si="131"/>
        <v>#VALUE!</v>
      </c>
      <c r="CN32" s="786" t="e">
        <f t="shared" si="132"/>
        <v>#VALUE!</v>
      </c>
      <c r="CO32" s="776" t="e">
        <f t="shared" si="133"/>
        <v>#VALUE!</v>
      </c>
      <c r="CP32" s="777" t="e">
        <f t="shared" si="134"/>
        <v>#VALUE!</v>
      </c>
      <c r="CQ32" s="778" t="e">
        <f t="shared" si="135"/>
        <v>#VALUE!</v>
      </c>
    </row>
    <row r="33" spans="1:95" x14ac:dyDescent="0.3">
      <c r="A33" s="680">
        <f>'5L-Real Prop Incremental Value'!A32</f>
        <v>0</v>
      </c>
      <c r="B33" s="681"/>
      <c r="C33" s="681"/>
      <c r="D33" s="681"/>
      <c r="E33" s="676">
        <f t="shared" si="60"/>
        <v>0</v>
      </c>
      <c r="F33" s="682"/>
      <c r="G33" s="767">
        <f>('5L-Real Prop Incremental Value'!G32)+('5L-Real Prop Incremental Value'!H32)+1</f>
        <v>1</v>
      </c>
      <c r="H33" s="768">
        <f>'5L-Real Prop Incremental Value'!I32</f>
        <v>0</v>
      </c>
      <c r="I33" s="677">
        <f>'5L-Real Prop Incremental Value'!J32</f>
        <v>0</v>
      </c>
      <c r="J33" s="682"/>
      <c r="K33" s="683"/>
      <c r="L33" s="769"/>
      <c r="M33" s="770">
        <f>'5L-Real Prop Incremental Value'!O32</f>
        <v>0</v>
      </c>
      <c r="N33" s="771">
        <f>'5L-Real Prop Incremental Value'!P32</f>
        <v>0</v>
      </c>
      <c r="O33" s="707"/>
      <c r="P33" s="793"/>
      <c r="Q33" s="795"/>
      <c r="R33" s="795"/>
      <c r="S33" s="795"/>
      <c r="U33" s="776">
        <f t="shared" si="61"/>
        <v>0</v>
      </c>
      <c r="V33" s="777">
        <f t="shared" si="62"/>
        <v>0</v>
      </c>
      <c r="W33" s="778">
        <f t="shared" si="63"/>
        <v>0</v>
      </c>
      <c r="X33" s="779">
        <f t="shared" si="64"/>
        <v>0</v>
      </c>
      <c r="Y33" s="780">
        <f t="shared" si="65"/>
        <v>0</v>
      </c>
      <c r="Z33" s="781">
        <f t="shared" si="66"/>
        <v>0</v>
      </c>
      <c r="AA33" s="776">
        <f t="shared" si="67"/>
        <v>0</v>
      </c>
      <c r="AB33" s="777">
        <f t="shared" si="68"/>
        <v>0</v>
      </c>
      <c r="AC33" s="778">
        <f t="shared" si="69"/>
        <v>0</v>
      </c>
      <c r="AD33" s="779">
        <f t="shared" si="70"/>
        <v>0</v>
      </c>
      <c r="AE33" s="780">
        <f t="shared" si="71"/>
        <v>0</v>
      </c>
      <c r="AF33" s="782">
        <f t="shared" si="72"/>
        <v>0</v>
      </c>
      <c r="AG33" s="776">
        <f t="shared" si="73"/>
        <v>0</v>
      </c>
      <c r="AH33" s="777">
        <f t="shared" si="74"/>
        <v>0</v>
      </c>
      <c r="AI33" s="783">
        <f t="shared" si="75"/>
        <v>0</v>
      </c>
      <c r="AJ33" s="779">
        <f t="shared" si="76"/>
        <v>0</v>
      </c>
      <c r="AK33" s="780">
        <f t="shared" si="77"/>
        <v>0</v>
      </c>
      <c r="AL33" s="782">
        <f t="shared" si="78"/>
        <v>0</v>
      </c>
      <c r="AM33" s="776">
        <f t="shared" si="79"/>
        <v>0</v>
      </c>
      <c r="AN33" s="777">
        <f t="shared" si="80"/>
        <v>0</v>
      </c>
      <c r="AO33" s="778">
        <f t="shared" si="81"/>
        <v>0</v>
      </c>
      <c r="AP33" s="779">
        <f t="shared" si="82"/>
        <v>0</v>
      </c>
      <c r="AQ33" s="780">
        <f t="shared" si="83"/>
        <v>0</v>
      </c>
      <c r="AR33" s="782">
        <f t="shared" si="84"/>
        <v>0</v>
      </c>
      <c r="AS33" s="776">
        <f t="shared" si="85"/>
        <v>0</v>
      </c>
      <c r="AT33" s="777">
        <f t="shared" si="86"/>
        <v>0</v>
      </c>
      <c r="AU33" s="778">
        <f t="shared" si="87"/>
        <v>0</v>
      </c>
      <c r="AV33" s="779">
        <f t="shared" si="88"/>
        <v>0</v>
      </c>
      <c r="AW33" s="780">
        <f t="shared" si="89"/>
        <v>0</v>
      </c>
      <c r="AX33" s="782">
        <f t="shared" si="90"/>
        <v>0</v>
      </c>
      <c r="AY33" s="776">
        <f t="shared" si="91"/>
        <v>0</v>
      </c>
      <c r="AZ33" s="777">
        <f t="shared" si="92"/>
        <v>0</v>
      </c>
      <c r="BA33" s="778">
        <f t="shared" si="93"/>
        <v>0</v>
      </c>
      <c r="BB33" s="779">
        <f t="shared" si="94"/>
        <v>0</v>
      </c>
      <c r="BC33" s="780">
        <f t="shared" si="95"/>
        <v>0</v>
      </c>
      <c r="BD33" s="782">
        <f t="shared" si="96"/>
        <v>0</v>
      </c>
      <c r="BE33" s="776">
        <f t="shared" si="97"/>
        <v>0</v>
      </c>
      <c r="BF33" s="777">
        <f t="shared" si="98"/>
        <v>0</v>
      </c>
      <c r="BG33" s="778">
        <f t="shared" si="99"/>
        <v>0</v>
      </c>
      <c r="BH33" s="779">
        <f t="shared" si="100"/>
        <v>0</v>
      </c>
      <c r="BI33" s="780">
        <f t="shared" si="101"/>
        <v>0</v>
      </c>
      <c r="BJ33" s="782">
        <f t="shared" si="102"/>
        <v>0</v>
      </c>
      <c r="BK33" s="776">
        <f t="shared" si="103"/>
        <v>0</v>
      </c>
      <c r="BL33" s="777">
        <f t="shared" si="104"/>
        <v>0</v>
      </c>
      <c r="BM33" s="778">
        <f t="shared" si="105"/>
        <v>0</v>
      </c>
      <c r="BN33" s="779">
        <f t="shared" si="106"/>
        <v>0</v>
      </c>
      <c r="BO33" s="780">
        <f t="shared" si="107"/>
        <v>0</v>
      </c>
      <c r="BP33" s="782">
        <f t="shared" si="108"/>
        <v>0</v>
      </c>
      <c r="BQ33" s="776">
        <f t="shared" si="109"/>
        <v>0</v>
      </c>
      <c r="BR33" s="777">
        <f t="shared" si="110"/>
        <v>0</v>
      </c>
      <c r="BS33" s="778">
        <f t="shared" si="111"/>
        <v>0</v>
      </c>
      <c r="BT33" s="779">
        <f t="shared" si="112"/>
        <v>0</v>
      </c>
      <c r="BU33" s="780">
        <f t="shared" si="113"/>
        <v>0</v>
      </c>
      <c r="BV33" s="782">
        <f t="shared" si="114"/>
        <v>0</v>
      </c>
      <c r="BW33" s="776">
        <f t="shared" si="115"/>
        <v>0</v>
      </c>
      <c r="BX33" s="777">
        <f t="shared" si="116"/>
        <v>0</v>
      </c>
      <c r="BY33" s="778">
        <f t="shared" si="117"/>
        <v>0</v>
      </c>
      <c r="BZ33" s="779">
        <f t="shared" si="118"/>
        <v>0</v>
      </c>
      <c r="CA33" s="780">
        <f t="shared" si="119"/>
        <v>0</v>
      </c>
      <c r="CB33" s="782">
        <f t="shared" si="120"/>
        <v>0</v>
      </c>
      <c r="CC33" s="776" t="e">
        <f t="shared" si="121"/>
        <v>#VALUE!</v>
      </c>
      <c r="CD33" s="777" t="e">
        <f t="shared" si="122"/>
        <v>#VALUE!</v>
      </c>
      <c r="CE33" s="778" t="e">
        <f t="shared" si="123"/>
        <v>#VALUE!</v>
      </c>
      <c r="CF33" s="784" t="e">
        <f t="shared" si="124"/>
        <v>#VALUE!</v>
      </c>
      <c r="CG33" s="785" t="e">
        <f t="shared" si="125"/>
        <v>#VALUE!</v>
      </c>
      <c r="CH33" s="786" t="e">
        <f t="shared" si="126"/>
        <v>#VALUE!</v>
      </c>
      <c r="CI33" s="776" t="e">
        <f t="shared" si="127"/>
        <v>#VALUE!</v>
      </c>
      <c r="CJ33" s="777" t="e">
        <f t="shared" si="128"/>
        <v>#VALUE!</v>
      </c>
      <c r="CK33" s="778" t="e">
        <f t="shared" si="129"/>
        <v>#VALUE!</v>
      </c>
      <c r="CL33" s="784" t="e">
        <f t="shared" si="130"/>
        <v>#VALUE!</v>
      </c>
      <c r="CM33" s="785" t="e">
        <f t="shared" si="131"/>
        <v>#VALUE!</v>
      </c>
      <c r="CN33" s="786" t="e">
        <f t="shared" si="132"/>
        <v>#VALUE!</v>
      </c>
      <c r="CO33" s="776" t="e">
        <f t="shared" si="133"/>
        <v>#VALUE!</v>
      </c>
      <c r="CP33" s="777" t="e">
        <f t="shared" si="134"/>
        <v>#VALUE!</v>
      </c>
      <c r="CQ33" s="778" t="e">
        <f t="shared" si="135"/>
        <v>#VALUE!</v>
      </c>
    </row>
    <row r="34" spans="1:95" x14ac:dyDescent="0.3">
      <c r="A34" s="680">
        <f>'5L-Real Prop Incremental Value'!A33</f>
        <v>0</v>
      </c>
      <c r="B34" s="681"/>
      <c r="C34" s="681"/>
      <c r="D34" s="681"/>
      <c r="E34" s="676">
        <f t="shared" si="60"/>
        <v>0</v>
      </c>
      <c r="F34" s="682"/>
      <c r="G34" s="767">
        <f>('5L-Real Prop Incremental Value'!G33)+('5L-Real Prop Incremental Value'!H33)+1</f>
        <v>1</v>
      </c>
      <c r="H34" s="768">
        <f>'5L-Real Prop Incremental Value'!I33</f>
        <v>0</v>
      </c>
      <c r="I34" s="677">
        <f>'5L-Real Prop Incremental Value'!J33</f>
        <v>0</v>
      </c>
      <c r="J34" s="682"/>
      <c r="K34" s="683"/>
      <c r="L34" s="769"/>
      <c r="M34" s="770">
        <f>'5L-Real Prop Incremental Value'!O33</f>
        <v>0</v>
      </c>
      <c r="N34" s="771">
        <f>'5L-Real Prop Incremental Value'!P33</f>
        <v>0</v>
      </c>
      <c r="O34" s="707"/>
      <c r="P34" s="793"/>
      <c r="Q34" s="795"/>
      <c r="R34" s="795"/>
      <c r="S34" s="795"/>
      <c r="U34" s="776">
        <f t="shared" si="61"/>
        <v>0</v>
      </c>
      <c r="V34" s="777">
        <f t="shared" si="62"/>
        <v>0</v>
      </c>
      <c r="W34" s="778">
        <f t="shared" si="63"/>
        <v>0</v>
      </c>
      <c r="X34" s="779">
        <f t="shared" si="64"/>
        <v>0</v>
      </c>
      <c r="Y34" s="780">
        <f t="shared" si="65"/>
        <v>0</v>
      </c>
      <c r="Z34" s="781">
        <f t="shared" si="66"/>
        <v>0</v>
      </c>
      <c r="AA34" s="776">
        <f t="shared" si="67"/>
        <v>0</v>
      </c>
      <c r="AB34" s="777">
        <f t="shared" si="68"/>
        <v>0</v>
      </c>
      <c r="AC34" s="778">
        <f t="shared" si="69"/>
        <v>0</v>
      </c>
      <c r="AD34" s="779">
        <f t="shared" si="70"/>
        <v>0</v>
      </c>
      <c r="AE34" s="780">
        <f t="shared" si="71"/>
        <v>0</v>
      </c>
      <c r="AF34" s="782">
        <f t="shared" si="72"/>
        <v>0</v>
      </c>
      <c r="AG34" s="776">
        <f t="shared" si="73"/>
        <v>0</v>
      </c>
      <c r="AH34" s="777">
        <f t="shared" si="74"/>
        <v>0</v>
      </c>
      <c r="AI34" s="783">
        <f t="shared" si="75"/>
        <v>0</v>
      </c>
      <c r="AJ34" s="779">
        <f t="shared" si="76"/>
        <v>0</v>
      </c>
      <c r="AK34" s="780">
        <f t="shared" si="77"/>
        <v>0</v>
      </c>
      <c r="AL34" s="782">
        <f t="shared" si="78"/>
        <v>0</v>
      </c>
      <c r="AM34" s="776">
        <f t="shared" si="79"/>
        <v>0</v>
      </c>
      <c r="AN34" s="777">
        <f t="shared" si="80"/>
        <v>0</v>
      </c>
      <c r="AO34" s="778">
        <f t="shared" si="81"/>
        <v>0</v>
      </c>
      <c r="AP34" s="779">
        <f t="shared" si="82"/>
        <v>0</v>
      </c>
      <c r="AQ34" s="780">
        <f t="shared" si="83"/>
        <v>0</v>
      </c>
      <c r="AR34" s="782">
        <f t="shared" si="84"/>
        <v>0</v>
      </c>
      <c r="AS34" s="776">
        <f t="shared" si="85"/>
        <v>0</v>
      </c>
      <c r="AT34" s="777">
        <f t="shared" si="86"/>
        <v>0</v>
      </c>
      <c r="AU34" s="778">
        <f t="shared" si="87"/>
        <v>0</v>
      </c>
      <c r="AV34" s="779">
        <f t="shared" si="88"/>
        <v>0</v>
      </c>
      <c r="AW34" s="780">
        <f t="shared" si="89"/>
        <v>0</v>
      </c>
      <c r="AX34" s="782">
        <f t="shared" si="90"/>
        <v>0</v>
      </c>
      <c r="AY34" s="776">
        <f t="shared" si="91"/>
        <v>0</v>
      </c>
      <c r="AZ34" s="777">
        <f t="shared" si="92"/>
        <v>0</v>
      </c>
      <c r="BA34" s="778">
        <f t="shared" si="93"/>
        <v>0</v>
      </c>
      <c r="BB34" s="779">
        <f t="shared" si="94"/>
        <v>0</v>
      </c>
      <c r="BC34" s="780">
        <f t="shared" si="95"/>
        <v>0</v>
      </c>
      <c r="BD34" s="782">
        <f t="shared" si="96"/>
        <v>0</v>
      </c>
      <c r="BE34" s="776">
        <f t="shared" si="97"/>
        <v>0</v>
      </c>
      <c r="BF34" s="777">
        <f t="shared" si="98"/>
        <v>0</v>
      </c>
      <c r="BG34" s="778">
        <f t="shared" si="99"/>
        <v>0</v>
      </c>
      <c r="BH34" s="779">
        <f t="shared" si="100"/>
        <v>0</v>
      </c>
      <c r="BI34" s="780">
        <f t="shared" si="101"/>
        <v>0</v>
      </c>
      <c r="BJ34" s="782">
        <f t="shared" si="102"/>
        <v>0</v>
      </c>
      <c r="BK34" s="776">
        <f t="shared" si="103"/>
        <v>0</v>
      </c>
      <c r="BL34" s="777">
        <f t="shared" si="104"/>
        <v>0</v>
      </c>
      <c r="BM34" s="778">
        <f t="shared" si="105"/>
        <v>0</v>
      </c>
      <c r="BN34" s="779">
        <f t="shared" si="106"/>
        <v>0</v>
      </c>
      <c r="BO34" s="780">
        <f t="shared" si="107"/>
        <v>0</v>
      </c>
      <c r="BP34" s="782">
        <f t="shared" si="108"/>
        <v>0</v>
      </c>
      <c r="BQ34" s="776">
        <f t="shared" si="109"/>
        <v>0</v>
      </c>
      <c r="BR34" s="777">
        <f t="shared" si="110"/>
        <v>0</v>
      </c>
      <c r="BS34" s="778">
        <f t="shared" si="111"/>
        <v>0</v>
      </c>
      <c r="BT34" s="779">
        <f t="shared" si="112"/>
        <v>0</v>
      </c>
      <c r="BU34" s="780">
        <f t="shared" si="113"/>
        <v>0</v>
      </c>
      <c r="BV34" s="782">
        <f t="shared" si="114"/>
        <v>0</v>
      </c>
      <c r="BW34" s="776">
        <f t="shared" si="115"/>
        <v>0</v>
      </c>
      <c r="BX34" s="777">
        <f t="shared" si="116"/>
        <v>0</v>
      </c>
      <c r="BY34" s="778">
        <f t="shared" si="117"/>
        <v>0</v>
      </c>
      <c r="BZ34" s="779">
        <f t="shared" si="118"/>
        <v>0</v>
      </c>
      <c r="CA34" s="780">
        <f t="shared" si="119"/>
        <v>0</v>
      </c>
      <c r="CB34" s="782">
        <f t="shared" si="120"/>
        <v>0</v>
      </c>
      <c r="CC34" s="776" t="e">
        <f t="shared" si="121"/>
        <v>#VALUE!</v>
      </c>
      <c r="CD34" s="777" t="e">
        <f t="shared" si="122"/>
        <v>#VALUE!</v>
      </c>
      <c r="CE34" s="778" t="e">
        <f t="shared" si="123"/>
        <v>#VALUE!</v>
      </c>
      <c r="CF34" s="784" t="e">
        <f t="shared" si="124"/>
        <v>#VALUE!</v>
      </c>
      <c r="CG34" s="785" t="e">
        <f t="shared" si="125"/>
        <v>#VALUE!</v>
      </c>
      <c r="CH34" s="786" t="e">
        <f t="shared" si="126"/>
        <v>#VALUE!</v>
      </c>
      <c r="CI34" s="776" t="e">
        <f t="shared" si="127"/>
        <v>#VALUE!</v>
      </c>
      <c r="CJ34" s="777" t="e">
        <f t="shared" si="128"/>
        <v>#VALUE!</v>
      </c>
      <c r="CK34" s="778" t="e">
        <f t="shared" si="129"/>
        <v>#VALUE!</v>
      </c>
      <c r="CL34" s="784" t="e">
        <f t="shared" si="130"/>
        <v>#VALUE!</v>
      </c>
      <c r="CM34" s="785" t="e">
        <f t="shared" si="131"/>
        <v>#VALUE!</v>
      </c>
      <c r="CN34" s="786" t="e">
        <f t="shared" si="132"/>
        <v>#VALUE!</v>
      </c>
      <c r="CO34" s="776" t="e">
        <f t="shared" si="133"/>
        <v>#VALUE!</v>
      </c>
      <c r="CP34" s="777" t="e">
        <f t="shared" si="134"/>
        <v>#VALUE!</v>
      </c>
      <c r="CQ34" s="778" t="e">
        <f t="shared" si="135"/>
        <v>#VALUE!</v>
      </c>
    </row>
    <row r="35" spans="1:95" x14ac:dyDescent="0.3">
      <c r="A35" s="680">
        <f>'5L-Real Prop Incremental Value'!A34</f>
        <v>0</v>
      </c>
      <c r="B35" s="681"/>
      <c r="C35" s="681"/>
      <c r="D35" s="681"/>
      <c r="E35" s="676">
        <f t="shared" si="60"/>
        <v>0</v>
      </c>
      <c r="F35" s="682"/>
      <c r="G35" s="767">
        <f>('5L-Real Prop Incremental Value'!G34)+('5L-Real Prop Incremental Value'!H34)+1</f>
        <v>1</v>
      </c>
      <c r="H35" s="768">
        <f>'5L-Real Prop Incremental Value'!I34</f>
        <v>0</v>
      </c>
      <c r="I35" s="677">
        <f>'5L-Real Prop Incremental Value'!J34</f>
        <v>0</v>
      </c>
      <c r="J35" s="682"/>
      <c r="K35" s="683"/>
      <c r="L35" s="769"/>
      <c r="M35" s="770">
        <f>'5L-Real Prop Incremental Value'!O34</f>
        <v>0</v>
      </c>
      <c r="N35" s="771">
        <f>'5L-Real Prop Incremental Value'!P34</f>
        <v>0</v>
      </c>
      <c r="O35" s="707"/>
      <c r="P35" s="793"/>
      <c r="Q35" s="795"/>
      <c r="R35" s="795"/>
      <c r="S35" s="795"/>
      <c r="U35" s="776">
        <f t="shared" si="61"/>
        <v>0</v>
      </c>
      <c r="V35" s="777">
        <f t="shared" si="62"/>
        <v>0</v>
      </c>
      <c r="W35" s="778">
        <f t="shared" si="63"/>
        <v>0</v>
      </c>
      <c r="X35" s="779">
        <f t="shared" si="64"/>
        <v>0</v>
      </c>
      <c r="Y35" s="780">
        <f t="shared" si="65"/>
        <v>0</v>
      </c>
      <c r="Z35" s="781">
        <f t="shared" si="66"/>
        <v>0</v>
      </c>
      <c r="AA35" s="776">
        <f t="shared" si="67"/>
        <v>0</v>
      </c>
      <c r="AB35" s="777">
        <f t="shared" si="68"/>
        <v>0</v>
      </c>
      <c r="AC35" s="778">
        <f t="shared" si="69"/>
        <v>0</v>
      </c>
      <c r="AD35" s="779">
        <f t="shared" si="70"/>
        <v>0</v>
      </c>
      <c r="AE35" s="780">
        <f t="shared" si="71"/>
        <v>0</v>
      </c>
      <c r="AF35" s="782">
        <f t="shared" si="72"/>
        <v>0</v>
      </c>
      <c r="AG35" s="776">
        <f t="shared" si="73"/>
        <v>0</v>
      </c>
      <c r="AH35" s="777">
        <f t="shared" si="74"/>
        <v>0</v>
      </c>
      <c r="AI35" s="783">
        <f t="shared" si="75"/>
        <v>0</v>
      </c>
      <c r="AJ35" s="779">
        <f t="shared" si="76"/>
        <v>0</v>
      </c>
      <c r="AK35" s="780">
        <f t="shared" si="77"/>
        <v>0</v>
      </c>
      <c r="AL35" s="782">
        <f t="shared" si="78"/>
        <v>0</v>
      </c>
      <c r="AM35" s="776">
        <f t="shared" si="79"/>
        <v>0</v>
      </c>
      <c r="AN35" s="777">
        <f t="shared" si="80"/>
        <v>0</v>
      </c>
      <c r="AO35" s="778">
        <f t="shared" si="81"/>
        <v>0</v>
      </c>
      <c r="AP35" s="779">
        <f t="shared" si="82"/>
        <v>0</v>
      </c>
      <c r="AQ35" s="780">
        <f t="shared" si="83"/>
        <v>0</v>
      </c>
      <c r="AR35" s="782">
        <f t="shared" si="84"/>
        <v>0</v>
      </c>
      <c r="AS35" s="776">
        <f t="shared" si="85"/>
        <v>0</v>
      </c>
      <c r="AT35" s="777">
        <f t="shared" si="86"/>
        <v>0</v>
      </c>
      <c r="AU35" s="778">
        <f t="shared" si="87"/>
        <v>0</v>
      </c>
      <c r="AV35" s="779">
        <f t="shared" si="88"/>
        <v>0</v>
      </c>
      <c r="AW35" s="780">
        <f t="shared" si="89"/>
        <v>0</v>
      </c>
      <c r="AX35" s="782">
        <f t="shared" si="90"/>
        <v>0</v>
      </c>
      <c r="AY35" s="776">
        <f t="shared" si="91"/>
        <v>0</v>
      </c>
      <c r="AZ35" s="777">
        <f t="shared" si="92"/>
        <v>0</v>
      </c>
      <c r="BA35" s="778">
        <f t="shared" si="93"/>
        <v>0</v>
      </c>
      <c r="BB35" s="779">
        <f t="shared" si="94"/>
        <v>0</v>
      </c>
      <c r="BC35" s="780">
        <f t="shared" si="95"/>
        <v>0</v>
      </c>
      <c r="BD35" s="782">
        <f t="shared" si="96"/>
        <v>0</v>
      </c>
      <c r="BE35" s="776">
        <f t="shared" si="97"/>
        <v>0</v>
      </c>
      <c r="BF35" s="777">
        <f t="shared" si="98"/>
        <v>0</v>
      </c>
      <c r="BG35" s="778">
        <f t="shared" si="99"/>
        <v>0</v>
      </c>
      <c r="BH35" s="779">
        <f t="shared" si="100"/>
        <v>0</v>
      </c>
      <c r="BI35" s="780">
        <f t="shared" si="101"/>
        <v>0</v>
      </c>
      <c r="BJ35" s="782">
        <f t="shared" si="102"/>
        <v>0</v>
      </c>
      <c r="BK35" s="776">
        <f t="shared" si="103"/>
        <v>0</v>
      </c>
      <c r="BL35" s="777">
        <f t="shared" si="104"/>
        <v>0</v>
      </c>
      <c r="BM35" s="778">
        <f t="shared" si="105"/>
        <v>0</v>
      </c>
      <c r="BN35" s="779">
        <f t="shared" si="106"/>
        <v>0</v>
      </c>
      <c r="BO35" s="780">
        <f t="shared" si="107"/>
        <v>0</v>
      </c>
      <c r="BP35" s="782">
        <f t="shared" si="108"/>
        <v>0</v>
      </c>
      <c r="BQ35" s="776">
        <f t="shared" si="109"/>
        <v>0</v>
      </c>
      <c r="BR35" s="777">
        <f t="shared" si="110"/>
        <v>0</v>
      </c>
      <c r="BS35" s="778">
        <f t="shared" si="111"/>
        <v>0</v>
      </c>
      <c r="BT35" s="779">
        <f t="shared" si="112"/>
        <v>0</v>
      </c>
      <c r="BU35" s="780">
        <f t="shared" si="113"/>
        <v>0</v>
      </c>
      <c r="BV35" s="782">
        <f t="shared" si="114"/>
        <v>0</v>
      </c>
      <c r="BW35" s="776">
        <f t="shared" si="115"/>
        <v>0</v>
      </c>
      <c r="BX35" s="777">
        <f t="shared" si="116"/>
        <v>0</v>
      </c>
      <c r="BY35" s="778">
        <f t="shared" si="117"/>
        <v>0</v>
      </c>
      <c r="BZ35" s="779">
        <f t="shared" si="118"/>
        <v>0</v>
      </c>
      <c r="CA35" s="780">
        <f t="shared" si="119"/>
        <v>0</v>
      </c>
      <c r="CB35" s="782">
        <f t="shared" si="120"/>
        <v>0</v>
      </c>
      <c r="CC35" s="776" t="e">
        <f t="shared" si="121"/>
        <v>#VALUE!</v>
      </c>
      <c r="CD35" s="777" t="e">
        <f t="shared" si="122"/>
        <v>#VALUE!</v>
      </c>
      <c r="CE35" s="778" t="e">
        <f t="shared" si="123"/>
        <v>#VALUE!</v>
      </c>
      <c r="CF35" s="784" t="e">
        <f t="shared" si="124"/>
        <v>#VALUE!</v>
      </c>
      <c r="CG35" s="785" t="e">
        <f t="shared" si="125"/>
        <v>#VALUE!</v>
      </c>
      <c r="CH35" s="786" t="e">
        <f t="shared" si="126"/>
        <v>#VALUE!</v>
      </c>
      <c r="CI35" s="776" t="e">
        <f t="shared" si="127"/>
        <v>#VALUE!</v>
      </c>
      <c r="CJ35" s="777" t="e">
        <f t="shared" si="128"/>
        <v>#VALUE!</v>
      </c>
      <c r="CK35" s="778" t="e">
        <f t="shared" si="129"/>
        <v>#VALUE!</v>
      </c>
      <c r="CL35" s="784" t="e">
        <f t="shared" si="130"/>
        <v>#VALUE!</v>
      </c>
      <c r="CM35" s="785" t="e">
        <f t="shared" si="131"/>
        <v>#VALUE!</v>
      </c>
      <c r="CN35" s="786" t="e">
        <f t="shared" si="132"/>
        <v>#VALUE!</v>
      </c>
      <c r="CO35" s="776" t="e">
        <f t="shared" si="133"/>
        <v>#VALUE!</v>
      </c>
      <c r="CP35" s="777" t="e">
        <f t="shared" si="134"/>
        <v>#VALUE!</v>
      </c>
      <c r="CQ35" s="778" t="e">
        <f t="shared" si="135"/>
        <v>#VALUE!</v>
      </c>
    </row>
    <row r="36" spans="1:95" x14ac:dyDescent="0.3">
      <c r="A36" s="680">
        <f>'5L-Real Prop Incremental Value'!A35</f>
        <v>0</v>
      </c>
      <c r="B36" s="681"/>
      <c r="C36" s="681"/>
      <c r="D36" s="681"/>
      <c r="E36" s="676">
        <f t="shared" si="60"/>
        <v>0</v>
      </c>
      <c r="F36" s="682"/>
      <c r="G36" s="767">
        <f>('5L-Real Prop Incremental Value'!G35)+('5L-Real Prop Incremental Value'!H35)+1</f>
        <v>1</v>
      </c>
      <c r="H36" s="768">
        <f>'5L-Real Prop Incremental Value'!I35</f>
        <v>0</v>
      </c>
      <c r="I36" s="677">
        <f>'5L-Real Prop Incremental Value'!J35</f>
        <v>0</v>
      </c>
      <c r="J36" s="682"/>
      <c r="K36" s="683"/>
      <c r="L36" s="769"/>
      <c r="M36" s="770">
        <f>'5L-Real Prop Incremental Value'!O35</f>
        <v>0</v>
      </c>
      <c r="N36" s="771">
        <f>'5L-Real Prop Incremental Value'!P35</f>
        <v>0</v>
      </c>
      <c r="O36" s="707"/>
      <c r="P36" s="793"/>
      <c r="Q36" s="795"/>
      <c r="R36" s="795"/>
      <c r="S36" s="795"/>
      <c r="U36" s="776">
        <f t="shared" si="61"/>
        <v>0</v>
      </c>
      <c r="V36" s="777">
        <f t="shared" si="62"/>
        <v>0</v>
      </c>
      <c r="W36" s="778">
        <f t="shared" si="63"/>
        <v>0</v>
      </c>
      <c r="X36" s="779">
        <f t="shared" si="64"/>
        <v>0</v>
      </c>
      <c r="Y36" s="780">
        <f t="shared" si="65"/>
        <v>0</v>
      </c>
      <c r="Z36" s="781">
        <f t="shared" si="66"/>
        <v>0</v>
      </c>
      <c r="AA36" s="776">
        <f t="shared" si="67"/>
        <v>0</v>
      </c>
      <c r="AB36" s="777">
        <f t="shared" si="68"/>
        <v>0</v>
      </c>
      <c r="AC36" s="778">
        <f t="shared" si="69"/>
        <v>0</v>
      </c>
      <c r="AD36" s="779">
        <f t="shared" si="70"/>
        <v>0</v>
      </c>
      <c r="AE36" s="780">
        <f t="shared" si="71"/>
        <v>0</v>
      </c>
      <c r="AF36" s="782">
        <f t="shared" si="72"/>
        <v>0</v>
      </c>
      <c r="AG36" s="776">
        <f t="shared" si="73"/>
        <v>0</v>
      </c>
      <c r="AH36" s="777">
        <f t="shared" si="74"/>
        <v>0</v>
      </c>
      <c r="AI36" s="783">
        <f t="shared" si="75"/>
        <v>0</v>
      </c>
      <c r="AJ36" s="779">
        <f t="shared" si="76"/>
        <v>0</v>
      </c>
      <c r="AK36" s="780">
        <f t="shared" si="77"/>
        <v>0</v>
      </c>
      <c r="AL36" s="782">
        <f t="shared" si="78"/>
        <v>0</v>
      </c>
      <c r="AM36" s="776">
        <f t="shared" si="79"/>
        <v>0</v>
      </c>
      <c r="AN36" s="777">
        <f t="shared" si="80"/>
        <v>0</v>
      </c>
      <c r="AO36" s="778">
        <f t="shared" si="81"/>
        <v>0</v>
      </c>
      <c r="AP36" s="779">
        <f t="shared" si="82"/>
        <v>0</v>
      </c>
      <c r="AQ36" s="780">
        <f t="shared" si="83"/>
        <v>0</v>
      </c>
      <c r="AR36" s="782">
        <f t="shared" si="84"/>
        <v>0</v>
      </c>
      <c r="AS36" s="776">
        <f t="shared" si="85"/>
        <v>0</v>
      </c>
      <c r="AT36" s="777">
        <f t="shared" si="86"/>
        <v>0</v>
      </c>
      <c r="AU36" s="778">
        <f t="shared" si="87"/>
        <v>0</v>
      </c>
      <c r="AV36" s="779">
        <f t="shared" si="88"/>
        <v>0</v>
      </c>
      <c r="AW36" s="780">
        <f t="shared" si="89"/>
        <v>0</v>
      </c>
      <c r="AX36" s="782">
        <f t="shared" si="90"/>
        <v>0</v>
      </c>
      <c r="AY36" s="776">
        <f t="shared" si="91"/>
        <v>0</v>
      </c>
      <c r="AZ36" s="777">
        <f t="shared" si="92"/>
        <v>0</v>
      </c>
      <c r="BA36" s="778">
        <f t="shared" si="93"/>
        <v>0</v>
      </c>
      <c r="BB36" s="779">
        <f t="shared" si="94"/>
        <v>0</v>
      </c>
      <c r="BC36" s="780">
        <f t="shared" si="95"/>
        <v>0</v>
      </c>
      <c r="BD36" s="782">
        <f t="shared" si="96"/>
        <v>0</v>
      </c>
      <c r="BE36" s="776">
        <f t="shared" si="97"/>
        <v>0</v>
      </c>
      <c r="BF36" s="777">
        <f t="shared" si="98"/>
        <v>0</v>
      </c>
      <c r="BG36" s="778">
        <f t="shared" si="99"/>
        <v>0</v>
      </c>
      <c r="BH36" s="779">
        <f t="shared" si="100"/>
        <v>0</v>
      </c>
      <c r="BI36" s="780">
        <f t="shared" si="101"/>
        <v>0</v>
      </c>
      <c r="BJ36" s="782">
        <f t="shared" si="102"/>
        <v>0</v>
      </c>
      <c r="BK36" s="776">
        <f t="shared" si="103"/>
        <v>0</v>
      </c>
      <c r="BL36" s="777">
        <f t="shared" si="104"/>
        <v>0</v>
      </c>
      <c r="BM36" s="778">
        <f t="shared" si="105"/>
        <v>0</v>
      </c>
      <c r="BN36" s="779">
        <f t="shared" si="106"/>
        <v>0</v>
      </c>
      <c r="BO36" s="780">
        <f t="shared" si="107"/>
        <v>0</v>
      </c>
      <c r="BP36" s="782">
        <f t="shared" si="108"/>
        <v>0</v>
      </c>
      <c r="BQ36" s="776">
        <f t="shared" si="109"/>
        <v>0</v>
      </c>
      <c r="BR36" s="777">
        <f t="shared" si="110"/>
        <v>0</v>
      </c>
      <c r="BS36" s="778">
        <f t="shared" si="111"/>
        <v>0</v>
      </c>
      <c r="BT36" s="779">
        <f t="shared" si="112"/>
        <v>0</v>
      </c>
      <c r="BU36" s="780">
        <f t="shared" si="113"/>
        <v>0</v>
      </c>
      <c r="BV36" s="782">
        <f t="shared" si="114"/>
        <v>0</v>
      </c>
      <c r="BW36" s="776">
        <f t="shared" si="115"/>
        <v>0</v>
      </c>
      <c r="BX36" s="777">
        <f t="shared" si="116"/>
        <v>0</v>
      </c>
      <c r="BY36" s="778">
        <f t="shared" si="117"/>
        <v>0</v>
      </c>
      <c r="BZ36" s="779">
        <f t="shared" si="118"/>
        <v>0</v>
      </c>
      <c r="CA36" s="780">
        <f t="shared" si="119"/>
        <v>0</v>
      </c>
      <c r="CB36" s="782">
        <f t="shared" si="120"/>
        <v>0</v>
      </c>
      <c r="CC36" s="776" t="e">
        <f t="shared" si="121"/>
        <v>#VALUE!</v>
      </c>
      <c r="CD36" s="777" t="e">
        <f t="shared" si="122"/>
        <v>#VALUE!</v>
      </c>
      <c r="CE36" s="778" t="e">
        <f t="shared" si="123"/>
        <v>#VALUE!</v>
      </c>
      <c r="CF36" s="784" t="e">
        <f t="shared" si="124"/>
        <v>#VALUE!</v>
      </c>
      <c r="CG36" s="785" t="e">
        <f t="shared" si="125"/>
        <v>#VALUE!</v>
      </c>
      <c r="CH36" s="786" t="e">
        <f t="shared" si="126"/>
        <v>#VALUE!</v>
      </c>
      <c r="CI36" s="776" t="e">
        <f t="shared" si="127"/>
        <v>#VALUE!</v>
      </c>
      <c r="CJ36" s="777" t="e">
        <f t="shared" si="128"/>
        <v>#VALUE!</v>
      </c>
      <c r="CK36" s="778" t="e">
        <f t="shared" si="129"/>
        <v>#VALUE!</v>
      </c>
      <c r="CL36" s="784" t="e">
        <f t="shared" si="130"/>
        <v>#VALUE!</v>
      </c>
      <c r="CM36" s="785" t="e">
        <f t="shared" si="131"/>
        <v>#VALUE!</v>
      </c>
      <c r="CN36" s="786" t="e">
        <f t="shared" si="132"/>
        <v>#VALUE!</v>
      </c>
      <c r="CO36" s="776" t="e">
        <f t="shared" si="133"/>
        <v>#VALUE!</v>
      </c>
      <c r="CP36" s="777" t="e">
        <f t="shared" si="134"/>
        <v>#VALUE!</v>
      </c>
      <c r="CQ36" s="778" t="e">
        <f t="shared" si="135"/>
        <v>#VALUE!</v>
      </c>
    </row>
    <row r="37" spans="1:95" x14ac:dyDescent="0.3">
      <c r="A37" s="680">
        <f>'5L-Real Prop Incremental Value'!A36</f>
        <v>0</v>
      </c>
      <c r="B37" s="681"/>
      <c r="C37" s="681"/>
      <c r="D37" s="681"/>
      <c r="E37" s="676">
        <f t="shared" si="60"/>
        <v>0</v>
      </c>
      <c r="F37" s="682"/>
      <c r="G37" s="767">
        <f>('5L-Real Prop Incremental Value'!G36)+('5L-Real Prop Incremental Value'!H36)+1</f>
        <v>1</v>
      </c>
      <c r="H37" s="768">
        <f>'5L-Real Prop Incremental Value'!I36</f>
        <v>0</v>
      </c>
      <c r="I37" s="677">
        <f>'5L-Real Prop Incremental Value'!J36</f>
        <v>0</v>
      </c>
      <c r="J37" s="682"/>
      <c r="K37" s="683"/>
      <c r="L37" s="769"/>
      <c r="M37" s="770">
        <f>'5L-Real Prop Incremental Value'!O36</f>
        <v>0</v>
      </c>
      <c r="N37" s="771">
        <f>'5L-Real Prop Incremental Value'!P36</f>
        <v>0</v>
      </c>
      <c r="O37" s="707"/>
      <c r="P37" s="793"/>
      <c r="Q37" s="795"/>
      <c r="R37" s="795"/>
      <c r="S37" s="795"/>
      <c r="U37" s="776">
        <f t="shared" si="61"/>
        <v>0</v>
      </c>
      <c r="V37" s="777">
        <f t="shared" si="62"/>
        <v>0</v>
      </c>
      <c r="W37" s="778">
        <f t="shared" si="63"/>
        <v>0</v>
      </c>
      <c r="X37" s="779">
        <f t="shared" si="64"/>
        <v>0</v>
      </c>
      <c r="Y37" s="780">
        <f t="shared" si="65"/>
        <v>0</v>
      </c>
      <c r="Z37" s="781">
        <f t="shared" si="66"/>
        <v>0</v>
      </c>
      <c r="AA37" s="776">
        <f t="shared" si="67"/>
        <v>0</v>
      </c>
      <c r="AB37" s="777">
        <f t="shared" si="68"/>
        <v>0</v>
      </c>
      <c r="AC37" s="778">
        <f t="shared" si="69"/>
        <v>0</v>
      </c>
      <c r="AD37" s="779">
        <f t="shared" si="70"/>
        <v>0</v>
      </c>
      <c r="AE37" s="780">
        <f t="shared" si="71"/>
        <v>0</v>
      </c>
      <c r="AF37" s="782">
        <f t="shared" si="72"/>
        <v>0</v>
      </c>
      <c r="AG37" s="776">
        <f t="shared" si="73"/>
        <v>0</v>
      </c>
      <c r="AH37" s="777">
        <f t="shared" si="74"/>
        <v>0</v>
      </c>
      <c r="AI37" s="783">
        <f t="shared" si="75"/>
        <v>0</v>
      </c>
      <c r="AJ37" s="779">
        <f t="shared" si="76"/>
        <v>0</v>
      </c>
      <c r="AK37" s="780">
        <f t="shared" si="77"/>
        <v>0</v>
      </c>
      <c r="AL37" s="782">
        <f t="shared" si="78"/>
        <v>0</v>
      </c>
      <c r="AM37" s="776">
        <f t="shared" si="79"/>
        <v>0</v>
      </c>
      <c r="AN37" s="777">
        <f t="shared" si="80"/>
        <v>0</v>
      </c>
      <c r="AO37" s="778">
        <f t="shared" si="81"/>
        <v>0</v>
      </c>
      <c r="AP37" s="779">
        <f t="shared" si="82"/>
        <v>0</v>
      </c>
      <c r="AQ37" s="780">
        <f t="shared" si="83"/>
        <v>0</v>
      </c>
      <c r="AR37" s="782">
        <f t="shared" si="84"/>
        <v>0</v>
      </c>
      <c r="AS37" s="776">
        <f t="shared" si="85"/>
        <v>0</v>
      </c>
      <c r="AT37" s="777">
        <f t="shared" si="86"/>
        <v>0</v>
      </c>
      <c r="AU37" s="778">
        <f t="shared" si="87"/>
        <v>0</v>
      </c>
      <c r="AV37" s="779">
        <f t="shared" si="88"/>
        <v>0</v>
      </c>
      <c r="AW37" s="780">
        <f t="shared" si="89"/>
        <v>0</v>
      </c>
      <c r="AX37" s="782">
        <f t="shared" si="90"/>
        <v>0</v>
      </c>
      <c r="AY37" s="776">
        <f t="shared" si="91"/>
        <v>0</v>
      </c>
      <c r="AZ37" s="777">
        <f t="shared" si="92"/>
        <v>0</v>
      </c>
      <c r="BA37" s="778">
        <f t="shared" si="93"/>
        <v>0</v>
      </c>
      <c r="BB37" s="779">
        <f t="shared" si="94"/>
        <v>0</v>
      </c>
      <c r="BC37" s="780">
        <f t="shared" si="95"/>
        <v>0</v>
      </c>
      <c r="BD37" s="782">
        <f t="shared" si="96"/>
        <v>0</v>
      </c>
      <c r="BE37" s="776">
        <f t="shared" si="97"/>
        <v>0</v>
      </c>
      <c r="BF37" s="777">
        <f t="shared" si="98"/>
        <v>0</v>
      </c>
      <c r="BG37" s="778">
        <f t="shared" si="99"/>
        <v>0</v>
      </c>
      <c r="BH37" s="779">
        <f t="shared" si="100"/>
        <v>0</v>
      </c>
      <c r="BI37" s="780">
        <f t="shared" si="101"/>
        <v>0</v>
      </c>
      <c r="BJ37" s="782">
        <f t="shared" si="102"/>
        <v>0</v>
      </c>
      <c r="BK37" s="776">
        <f t="shared" si="103"/>
        <v>0</v>
      </c>
      <c r="BL37" s="777">
        <f t="shared" si="104"/>
        <v>0</v>
      </c>
      <c r="BM37" s="778">
        <f t="shared" si="105"/>
        <v>0</v>
      </c>
      <c r="BN37" s="779">
        <f t="shared" si="106"/>
        <v>0</v>
      </c>
      <c r="BO37" s="780">
        <f t="shared" si="107"/>
        <v>0</v>
      </c>
      <c r="BP37" s="782">
        <f t="shared" si="108"/>
        <v>0</v>
      </c>
      <c r="BQ37" s="776">
        <f t="shared" si="109"/>
        <v>0</v>
      </c>
      <c r="BR37" s="777">
        <f t="shared" si="110"/>
        <v>0</v>
      </c>
      <c r="BS37" s="778">
        <f t="shared" si="111"/>
        <v>0</v>
      </c>
      <c r="BT37" s="779">
        <f t="shared" si="112"/>
        <v>0</v>
      </c>
      <c r="BU37" s="780">
        <f t="shared" si="113"/>
        <v>0</v>
      </c>
      <c r="BV37" s="782">
        <f t="shared" si="114"/>
        <v>0</v>
      </c>
      <c r="BW37" s="776">
        <f t="shared" si="115"/>
        <v>0</v>
      </c>
      <c r="BX37" s="777">
        <f t="shared" si="116"/>
        <v>0</v>
      </c>
      <c r="BY37" s="778">
        <f t="shared" si="117"/>
        <v>0</v>
      </c>
      <c r="BZ37" s="779">
        <f t="shared" si="118"/>
        <v>0</v>
      </c>
      <c r="CA37" s="780">
        <f t="shared" si="119"/>
        <v>0</v>
      </c>
      <c r="CB37" s="782">
        <f t="shared" si="120"/>
        <v>0</v>
      </c>
      <c r="CC37" s="776" t="e">
        <f t="shared" si="121"/>
        <v>#VALUE!</v>
      </c>
      <c r="CD37" s="777" t="e">
        <f t="shared" si="122"/>
        <v>#VALUE!</v>
      </c>
      <c r="CE37" s="778" t="e">
        <f t="shared" si="123"/>
        <v>#VALUE!</v>
      </c>
      <c r="CF37" s="784" t="e">
        <f t="shared" si="124"/>
        <v>#VALUE!</v>
      </c>
      <c r="CG37" s="785" t="e">
        <f t="shared" si="125"/>
        <v>#VALUE!</v>
      </c>
      <c r="CH37" s="786" t="e">
        <f t="shared" si="126"/>
        <v>#VALUE!</v>
      </c>
      <c r="CI37" s="776" t="e">
        <f t="shared" si="127"/>
        <v>#VALUE!</v>
      </c>
      <c r="CJ37" s="777" t="e">
        <f t="shared" si="128"/>
        <v>#VALUE!</v>
      </c>
      <c r="CK37" s="778" t="e">
        <f t="shared" si="129"/>
        <v>#VALUE!</v>
      </c>
      <c r="CL37" s="784" t="e">
        <f t="shared" si="130"/>
        <v>#VALUE!</v>
      </c>
      <c r="CM37" s="785" t="e">
        <f t="shared" si="131"/>
        <v>#VALUE!</v>
      </c>
      <c r="CN37" s="786" t="e">
        <f t="shared" si="132"/>
        <v>#VALUE!</v>
      </c>
      <c r="CO37" s="776" t="e">
        <f t="shared" si="133"/>
        <v>#VALUE!</v>
      </c>
      <c r="CP37" s="777" t="e">
        <f t="shared" si="134"/>
        <v>#VALUE!</v>
      </c>
      <c r="CQ37" s="778" t="e">
        <f t="shared" si="135"/>
        <v>#VALUE!</v>
      </c>
    </row>
    <row r="38" spans="1:95" x14ac:dyDescent="0.3">
      <c r="A38" s="680">
        <f>'5L-Real Prop Incremental Value'!A37</f>
        <v>0</v>
      </c>
      <c r="B38" s="681"/>
      <c r="C38" s="681"/>
      <c r="D38" s="681"/>
      <c r="E38" s="676">
        <f t="shared" si="60"/>
        <v>0</v>
      </c>
      <c r="F38" s="682"/>
      <c r="G38" s="767">
        <f>('5L-Real Prop Incremental Value'!G37)+('5L-Real Prop Incremental Value'!H37)+1</f>
        <v>1</v>
      </c>
      <c r="H38" s="768">
        <f>'5L-Real Prop Incremental Value'!I37</f>
        <v>0</v>
      </c>
      <c r="I38" s="677">
        <f>'5L-Real Prop Incremental Value'!J37</f>
        <v>0</v>
      </c>
      <c r="J38" s="682"/>
      <c r="K38" s="683"/>
      <c r="L38" s="769"/>
      <c r="M38" s="770">
        <f>'5L-Real Prop Incremental Value'!O37</f>
        <v>0</v>
      </c>
      <c r="N38" s="771">
        <f>'5L-Real Prop Incremental Value'!P37</f>
        <v>0</v>
      </c>
      <c r="O38" s="707"/>
      <c r="P38" s="793"/>
      <c r="Q38" s="795"/>
      <c r="R38" s="795"/>
      <c r="S38" s="795"/>
      <c r="U38" s="776">
        <f t="shared" si="61"/>
        <v>0</v>
      </c>
      <c r="V38" s="777">
        <f t="shared" si="62"/>
        <v>0</v>
      </c>
      <c r="W38" s="778">
        <f t="shared" si="63"/>
        <v>0</v>
      </c>
      <c r="X38" s="779">
        <f t="shared" si="64"/>
        <v>0</v>
      </c>
      <c r="Y38" s="780">
        <f t="shared" si="65"/>
        <v>0</v>
      </c>
      <c r="Z38" s="781">
        <f t="shared" si="66"/>
        <v>0</v>
      </c>
      <c r="AA38" s="776">
        <f t="shared" si="67"/>
        <v>0</v>
      </c>
      <c r="AB38" s="777">
        <f t="shared" si="68"/>
        <v>0</v>
      </c>
      <c r="AC38" s="778">
        <f t="shared" si="69"/>
        <v>0</v>
      </c>
      <c r="AD38" s="779">
        <f t="shared" si="70"/>
        <v>0</v>
      </c>
      <c r="AE38" s="780">
        <f t="shared" si="71"/>
        <v>0</v>
      </c>
      <c r="AF38" s="782">
        <f t="shared" si="72"/>
        <v>0</v>
      </c>
      <c r="AG38" s="776">
        <f t="shared" si="73"/>
        <v>0</v>
      </c>
      <c r="AH38" s="777">
        <f t="shared" si="74"/>
        <v>0</v>
      </c>
      <c r="AI38" s="783">
        <f t="shared" si="75"/>
        <v>0</v>
      </c>
      <c r="AJ38" s="779">
        <f t="shared" si="76"/>
        <v>0</v>
      </c>
      <c r="AK38" s="780">
        <f t="shared" si="77"/>
        <v>0</v>
      </c>
      <c r="AL38" s="782">
        <f t="shared" si="78"/>
        <v>0</v>
      </c>
      <c r="AM38" s="776">
        <f t="shared" si="79"/>
        <v>0</v>
      </c>
      <c r="AN38" s="777">
        <f t="shared" si="80"/>
        <v>0</v>
      </c>
      <c r="AO38" s="778">
        <f t="shared" si="81"/>
        <v>0</v>
      </c>
      <c r="AP38" s="779">
        <f t="shared" si="82"/>
        <v>0</v>
      </c>
      <c r="AQ38" s="780">
        <f t="shared" si="83"/>
        <v>0</v>
      </c>
      <c r="AR38" s="782">
        <f t="shared" si="84"/>
        <v>0</v>
      </c>
      <c r="AS38" s="776">
        <f t="shared" si="85"/>
        <v>0</v>
      </c>
      <c r="AT38" s="777">
        <f t="shared" si="86"/>
        <v>0</v>
      </c>
      <c r="AU38" s="778">
        <f t="shared" si="87"/>
        <v>0</v>
      </c>
      <c r="AV38" s="779">
        <f t="shared" si="88"/>
        <v>0</v>
      </c>
      <c r="AW38" s="780">
        <f t="shared" si="89"/>
        <v>0</v>
      </c>
      <c r="AX38" s="782">
        <f t="shared" si="90"/>
        <v>0</v>
      </c>
      <c r="AY38" s="776">
        <f t="shared" si="91"/>
        <v>0</v>
      </c>
      <c r="AZ38" s="777">
        <f t="shared" si="92"/>
        <v>0</v>
      </c>
      <c r="BA38" s="778">
        <f t="shared" si="93"/>
        <v>0</v>
      </c>
      <c r="BB38" s="779">
        <f t="shared" si="94"/>
        <v>0</v>
      </c>
      <c r="BC38" s="780">
        <f t="shared" si="95"/>
        <v>0</v>
      </c>
      <c r="BD38" s="782">
        <f t="shared" si="96"/>
        <v>0</v>
      </c>
      <c r="BE38" s="776">
        <f t="shared" si="97"/>
        <v>0</v>
      </c>
      <c r="BF38" s="777">
        <f t="shared" si="98"/>
        <v>0</v>
      </c>
      <c r="BG38" s="778">
        <f t="shared" si="99"/>
        <v>0</v>
      </c>
      <c r="BH38" s="779">
        <f t="shared" si="100"/>
        <v>0</v>
      </c>
      <c r="BI38" s="780">
        <f t="shared" si="101"/>
        <v>0</v>
      </c>
      <c r="BJ38" s="782">
        <f t="shared" si="102"/>
        <v>0</v>
      </c>
      <c r="BK38" s="776">
        <f t="shared" si="103"/>
        <v>0</v>
      </c>
      <c r="BL38" s="777">
        <f t="shared" si="104"/>
        <v>0</v>
      </c>
      <c r="BM38" s="778">
        <f t="shared" si="105"/>
        <v>0</v>
      </c>
      <c r="BN38" s="779">
        <f t="shared" si="106"/>
        <v>0</v>
      </c>
      <c r="BO38" s="780">
        <f t="shared" si="107"/>
        <v>0</v>
      </c>
      <c r="BP38" s="782">
        <f t="shared" si="108"/>
        <v>0</v>
      </c>
      <c r="BQ38" s="776">
        <f t="shared" si="109"/>
        <v>0</v>
      </c>
      <c r="BR38" s="777">
        <f t="shared" si="110"/>
        <v>0</v>
      </c>
      <c r="BS38" s="778">
        <f t="shared" si="111"/>
        <v>0</v>
      </c>
      <c r="BT38" s="779">
        <f t="shared" si="112"/>
        <v>0</v>
      </c>
      <c r="BU38" s="780">
        <f t="shared" si="113"/>
        <v>0</v>
      </c>
      <c r="BV38" s="782">
        <f t="shared" si="114"/>
        <v>0</v>
      </c>
      <c r="BW38" s="776">
        <f t="shared" si="115"/>
        <v>0</v>
      </c>
      <c r="BX38" s="777">
        <f t="shared" si="116"/>
        <v>0</v>
      </c>
      <c r="BY38" s="778">
        <f t="shared" si="117"/>
        <v>0</v>
      </c>
      <c r="BZ38" s="779">
        <f t="shared" si="118"/>
        <v>0</v>
      </c>
      <c r="CA38" s="780">
        <f t="shared" si="119"/>
        <v>0</v>
      </c>
      <c r="CB38" s="782">
        <f t="shared" si="120"/>
        <v>0</v>
      </c>
      <c r="CC38" s="776" t="e">
        <f t="shared" si="121"/>
        <v>#VALUE!</v>
      </c>
      <c r="CD38" s="777" t="e">
        <f t="shared" si="122"/>
        <v>#VALUE!</v>
      </c>
      <c r="CE38" s="778" t="e">
        <f t="shared" si="123"/>
        <v>#VALUE!</v>
      </c>
      <c r="CF38" s="784" t="e">
        <f t="shared" si="124"/>
        <v>#VALUE!</v>
      </c>
      <c r="CG38" s="785" t="e">
        <f t="shared" si="125"/>
        <v>#VALUE!</v>
      </c>
      <c r="CH38" s="786" t="e">
        <f t="shared" si="126"/>
        <v>#VALUE!</v>
      </c>
      <c r="CI38" s="776" t="e">
        <f t="shared" si="127"/>
        <v>#VALUE!</v>
      </c>
      <c r="CJ38" s="777" t="e">
        <f t="shared" si="128"/>
        <v>#VALUE!</v>
      </c>
      <c r="CK38" s="778" t="e">
        <f t="shared" si="129"/>
        <v>#VALUE!</v>
      </c>
      <c r="CL38" s="784" t="e">
        <f t="shared" si="130"/>
        <v>#VALUE!</v>
      </c>
      <c r="CM38" s="785" t="e">
        <f t="shared" si="131"/>
        <v>#VALUE!</v>
      </c>
      <c r="CN38" s="786" t="e">
        <f t="shared" si="132"/>
        <v>#VALUE!</v>
      </c>
      <c r="CO38" s="776" t="e">
        <f t="shared" si="133"/>
        <v>#VALUE!</v>
      </c>
      <c r="CP38" s="777" t="e">
        <f t="shared" si="134"/>
        <v>#VALUE!</v>
      </c>
      <c r="CQ38" s="778" t="e">
        <f t="shared" si="135"/>
        <v>#VALUE!</v>
      </c>
    </row>
    <row r="39" spans="1:95" x14ac:dyDescent="0.3">
      <c r="A39" s="680">
        <f>'5L-Real Prop Incremental Value'!A38</f>
        <v>0</v>
      </c>
      <c r="B39" s="681"/>
      <c r="C39" s="681"/>
      <c r="D39" s="681"/>
      <c r="E39" s="676">
        <f t="shared" si="60"/>
        <v>0</v>
      </c>
      <c r="F39" s="682"/>
      <c r="G39" s="767">
        <f>('5L-Real Prop Incremental Value'!G38)+('5L-Real Prop Incremental Value'!H38)+1</f>
        <v>1</v>
      </c>
      <c r="H39" s="768">
        <f>'5L-Real Prop Incremental Value'!I38</f>
        <v>0</v>
      </c>
      <c r="I39" s="677">
        <f>'5L-Real Prop Incremental Value'!J38</f>
        <v>0</v>
      </c>
      <c r="J39" s="682"/>
      <c r="K39" s="683"/>
      <c r="L39" s="769"/>
      <c r="M39" s="770">
        <f>'5L-Real Prop Incremental Value'!O38</f>
        <v>0</v>
      </c>
      <c r="N39" s="771">
        <f>'5L-Real Prop Incremental Value'!P38</f>
        <v>0</v>
      </c>
      <c r="O39" s="707"/>
      <c r="P39" s="793"/>
      <c r="Q39" s="795"/>
      <c r="R39" s="795"/>
      <c r="S39" s="795"/>
      <c r="U39" s="776">
        <f t="shared" si="61"/>
        <v>0</v>
      </c>
      <c r="V39" s="777">
        <f t="shared" si="62"/>
        <v>0</v>
      </c>
      <c r="W39" s="778">
        <f t="shared" si="63"/>
        <v>0</v>
      </c>
      <c r="X39" s="779">
        <f t="shared" si="64"/>
        <v>0</v>
      </c>
      <c r="Y39" s="780">
        <f t="shared" si="65"/>
        <v>0</v>
      </c>
      <c r="Z39" s="781">
        <f t="shared" si="66"/>
        <v>0</v>
      </c>
      <c r="AA39" s="776">
        <f t="shared" si="67"/>
        <v>0</v>
      </c>
      <c r="AB39" s="777">
        <f t="shared" si="68"/>
        <v>0</v>
      </c>
      <c r="AC39" s="778">
        <f t="shared" si="69"/>
        <v>0</v>
      </c>
      <c r="AD39" s="779">
        <f t="shared" si="70"/>
        <v>0</v>
      </c>
      <c r="AE39" s="780">
        <f t="shared" si="71"/>
        <v>0</v>
      </c>
      <c r="AF39" s="782">
        <f t="shared" si="72"/>
        <v>0</v>
      </c>
      <c r="AG39" s="776">
        <f t="shared" si="73"/>
        <v>0</v>
      </c>
      <c r="AH39" s="777">
        <f t="shared" si="74"/>
        <v>0</v>
      </c>
      <c r="AI39" s="783">
        <f t="shared" si="75"/>
        <v>0</v>
      </c>
      <c r="AJ39" s="779">
        <f t="shared" si="76"/>
        <v>0</v>
      </c>
      <c r="AK39" s="780">
        <f t="shared" si="77"/>
        <v>0</v>
      </c>
      <c r="AL39" s="782">
        <f t="shared" si="78"/>
        <v>0</v>
      </c>
      <c r="AM39" s="776">
        <f t="shared" si="79"/>
        <v>0</v>
      </c>
      <c r="AN39" s="777">
        <f t="shared" si="80"/>
        <v>0</v>
      </c>
      <c r="AO39" s="778">
        <f t="shared" si="81"/>
        <v>0</v>
      </c>
      <c r="AP39" s="779">
        <f t="shared" si="82"/>
        <v>0</v>
      </c>
      <c r="AQ39" s="780">
        <f t="shared" si="83"/>
        <v>0</v>
      </c>
      <c r="AR39" s="782">
        <f t="shared" si="84"/>
        <v>0</v>
      </c>
      <c r="AS39" s="776">
        <f t="shared" si="85"/>
        <v>0</v>
      </c>
      <c r="AT39" s="777">
        <f t="shared" si="86"/>
        <v>0</v>
      </c>
      <c r="AU39" s="778">
        <f t="shared" si="87"/>
        <v>0</v>
      </c>
      <c r="AV39" s="779">
        <f t="shared" si="88"/>
        <v>0</v>
      </c>
      <c r="AW39" s="780">
        <f t="shared" si="89"/>
        <v>0</v>
      </c>
      <c r="AX39" s="782">
        <f t="shared" si="90"/>
        <v>0</v>
      </c>
      <c r="AY39" s="776">
        <f t="shared" si="91"/>
        <v>0</v>
      </c>
      <c r="AZ39" s="777">
        <f t="shared" si="92"/>
        <v>0</v>
      </c>
      <c r="BA39" s="778">
        <f t="shared" si="93"/>
        <v>0</v>
      </c>
      <c r="BB39" s="779">
        <f t="shared" si="94"/>
        <v>0</v>
      </c>
      <c r="BC39" s="780">
        <f t="shared" si="95"/>
        <v>0</v>
      </c>
      <c r="BD39" s="782">
        <f t="shared" si="96"/>
        <v>0</v>
      </c>
      <c r="BE39" s="776">
        <f t="shared" si="97"/>
        <v>0</v>
      </c>
      <c r="BF39" s="777">
        <f t="shared" si="98"/>
        <v>0</v>
      </c>
      <c r="BG39" s="778">
        <f t="shared" si="99"/>
        <v>0</v>
      </c>
      <c r="BH39" s="779">
        <f t="shared" si="100"/>
        <v>0</v>
      </c>
      <c r="BI39" s="780">
        <f t="shared" si="101"/>
        <v>0</v>
      </c>
      <c r="BJ39" s="782">
        <f t="shared" si="102"/>
        <v>0</v>
      </c>
      <c r="BK39" s="776">
        <f t="shared" si="103"/>
        <v>0</v>
      </c>
      <c r="BL39" s="777">
        <f t="shared" si="104"/>
        <v>0</v>
      </c>
      <c r="BM39" s="778">
        <f t="shared" si="105"/>
        <v>0</v>
      </c>
      <c r="BN39" s="779">
        <f t="shared" si="106"/>
        <v>0</v>
      </c>
      <c r="BO39" s="780">
        <f t="shared" si="107"/>
        <v>0</v>
      </c>
      <c r="BP39" s="782">
        <f t="shared" si="108"/>
        <v>0</v>
      </c>
      <c r="BQ39" s="776">
        <f t="shared" si="109"/>
        <v>0</v>
      </c>
      <c r="BR39" s="777">
        <f t="shared" si="110"/>
        <v>0</v>
      </c>
      <c r="BS39" s="778">
        <f t="shared" si="111"/>
        <v>0</v>
      </c>
      <c r="BT39" s="779">
        <f t="shared" si="112"/>
        <v>0</v>
      </c>
      <c r="BU39" s="780">
        <f t="shared" si="113"/>
        <v>0</v>
      </c>
      <c r="BV39" s="782">
        <f t="shared" si="114"/>
        <v>0</v>
      </c>
      <c r="BW39" s="776">
        <f t="shared" si="115"/>
        <v>0</v>
      </c>
      <c r="BX39" s="777">
        <f t="shared" si="116"/>
        <v>0</v>
      </c>
      <c r="BY39" s="778">
        <f t="shared" si="117"/>
        <v>0</v>
      </c>
      <c r="BZ39" s="779">
        <f t="shared" si="118"/>
        <v>0</v>
      </c>
      <c r="CA39" s="780">
        <f t="shared" si="119"/>
        <v>0</v>
      </c>
      <c r="CB39" s="782">
        <f t="shared" si="120"/>
        <v>0</v>
      </c>
      <c r="CC39" s="776" t="e">
        <f t="shared" si="121"/>
        <v>#VALUE!</v>
      </c>
      <c r="CD39" s="777" t="e">
        <f t="shared" si="122"/>
        <v>#VALUE!</v>
      </c>
      <c r="CE39" s="778" t="e">
        <f t="shared" si="123"/>
        <v>#VALUE!</v>
      </c>
      <c r="CF39" s="784" t="e">
        <f t="shared" si="124"/>
        <v>#VALUE!</v>
      </c>
      <c r="CG39" s="785" t="e">
        <f t="shared" si="125"/>
        <v>#VALUE!</v>
      </c>
      <c r="CH39" s="786" t="e">
        <f t="shared" si="126"/>
        <v>#VALUE!</v>
      </c>
      <c r="CI39" s="776" t="e">
        <f t="shared" si="127"/>
        <v>#VALUE!</v>
      </c>
      <c r="CJ39" s="777" t="e">
        <f t="shared" si="128"/>
        <v>#VALUE!</v>
      </c>
      <c r="CK39" s="778" t="e">
        <f t="shared" si="129"/>
        <v>#VALUE!</v>
      </c>
      <c r="CL39" s="784" t="e">
        <f t="shared" si="130"/>
        <v>#VALUE!</v>
      </c>
      <c r="CM39" s="785" t="e">
        <f t="shared" si="131"/>
        <v>#VALUE!</v>
      </c>
      <c r="CN39" s="786" t="e">
        <f t="shared" si="132"/>
        <v>#VALUE!</v>
      </c>
      <c r="CO39" s="776" t="e">
        <f t="shared" si="133"/>
        <v>#VALUE!</v>
      </c>
      <c r="CP39" s="777" t="e">
        <f t="shared" si="134"/>
        <v>#VALUE!</v>
      </c>
      <c r="CQ39" s="778" t="e">
        <f t="shared" si="135"/>
        <v>#VALUE!</v>
      </c>
    </row>
    <row r="40" spans="1:95" x14ac:dyDescent="0.3">
      <c r="A40" s="680">
        <f>'5L-Real Prop Incremental Value'!A39</f>
        <v>0</v>
      </c>
      <c r="B40" s="681"/>
      <c r="C40" s="681"/>
      <c r="D40" s="681"/>
      <c r="E40" s="676">
        <f t="shared" si="60"/>
        <v>0</v>
      </c>
      <c r="F40" s="682"/>
      <c r="G40" s="767">
        <f>('5L-Real Prop Incremental Value'!G39)+('5L-Real Prop Incremental Value'!H39)+1</f>
        <v>1</v>
      </c>
      <c r="H40" s="768">
        <f>'5L-Real Prop Incremental Value'!I39</f>
        <v>0</v>
      </c>
      <c r="I40" s="677">
        <f>'5L-Real Prop Incremental Value'!J39</f>
        <v>0</v>
      </c>
      <c r="J40" s="682"/>
      <c r="K40" s="683"/>
      <c r="L40" s="769"/>
      <c r="M40" s="770">
        <f>'5L-Real Prop Incremental Value'!O39</f>
        <v>0</v>
      </c>
      <c r="N40" s="771">
        <f>'5L-Real Prop Incremental Value'!P39</f>
        <v>0</v>
      </c>
      <c r="O40" s="707"/>
      <c r="P40" s="793"/>
      <c r="Q40" s="795"/>
      <c r="R40" s="795"/>
      <c r="S40" s="795"/>
      <c r="U40" s="776">
        <f t="shared" si="61"/>
        <v>0</v>
      </c>
      <c r="V40" s="777">
        <f t="shared" si="62"/>
        <v>0</v>
      </c>
      <c r="W40" s="778">
        <f t="shared" si="63"/>
        <v>0</v>
      </c>
      <c r="X40" s="779">
        <f t="shared" si="64"/>
        <v>0</v>
      </c>
      <c r="Y40" s="780">
        <f t="shared" si="65"/>
        <v>0</v>
      </c>
      <c r="Z40" s="781">
        <f t="shared" si="66"/>
        <v>0</v>
      </c>
      <c r="AA40" s="776">
        <f t="shared" si="67"/>
        <v>0</v>
      </c>
      <c r="AB40" s="777">
        <f t="shared" si="68"/>
        <v>0</v>
      </c>
      <c r="AC40" s="778">
        <f t="shared" si="69"/>
        <v>0</v>
      </c>
      <c r="AD40" s="779">
        <f t="shared" si="70"/>
        <v>0</v>
      </c>
      <c r="AE40" s="780">
        <f t="shared" si="71"/>
        <v>0</v>
      </c>
      <c r="AF40" s="782">
        <f t="shared" si="72"/>
        <v>0</v>
      </c>
      <c r="AG40" s="776">
        <f t="shared" si="73"/>
        <v>0</v>
      </c>
      <c r="AH40" s="777">
        <f t="shared" si="74"/>
        <v>0</v>
      </c>
      <c r="AI40" s="783">
        <f t="shared" si="75"/>
        <v>0</v>
      </c>
      <c r="AJ40" s="779">
        <f t="shared" si="76"/>
        <v>0</v>
      </c>
      <c r="AK40" s="780">
        <f t="shared" si="77"/>
        <v>0</v>
      </c>
      <c r="AL40" s="782">
        <f t="shared" si="78"/>
        <v>0</v>
      </c>
      <c r="AM40" s="776">
        <f t="shared" si="79"/>
        <v>0</v>
      </c>
      <c r="AN40" s="777">
        <f t="shared" si="80"/>
        <v>0</v>
      </c>
      <c r="AO40" s="778">
        <f t="shared" si="81"/>
        <v>0</v>
      </c>
      <c r="AP40" s="779">
        <f t="shared" si="82"/>
        <v>0</v>
      </c>
      <c r="AQ40" s="780">
        <f t="shared" si="83"/>
        <v>0</v>
      </c>
      <c r="AR40" s="782">
        <f t="shared" si="84"/>
        <v>0</v>
      </c>
      <c r="AS40" s="776">
        <f t="shared" si="85"/>
        <v>0</v>
      </c>
      <c r="AT40" s="777">
        <f t="shared" si="86"/>
        <v>0</v>
      </c>
      <c r="AU40" s="778">
        <f t="shared" si="87"/>
        <v>0</v>
      </c>
      <c r="AV40" s="779">
        <f t="shared" si="88"/>
        <v>0</v>
      </c>
      <c r="AW40" s="780">
        <f t="shared" si="89"/>
        <v>0</v>
      </c>
      <c r="AX40" s="782">
        <f t="shared" si="90"/>
        <v>0</v>
      </c>
      <c r="AY40" s="776">
        <f t="shared" si="91"/>
        <v>0</v>
      </c>
      <c r="AZ40" s="777">
        <f t="shared" si="92"/>
        <v>0</v>
      </c>
      <c r="BA40" s="778">
        <f t="shared" si="93"/>
        <v>0</v>
      </c>
      <c r="BB40" s="779">
        <f t="shared" si="94"/>
        <v>0</v>
      </c>
      <c r="BC40" s="780">
        <f t="shared" si="95"/>
        <v>0</v>
      </c>
      <c r="BD40" s="782">
        <f t="shared" si="96"/>
        <v>0</v>
      </c>
      <c r="BE40" s="776">
        <f t="shared" si="97"/>
        <v>0</v>
      </c>
      <c r="BF40" s="777">
        <f t="shared" si="98"/>
        <v>0</v>
      </c>
      <c r="BG40" s="778">
        <f t="shared" si="99"/>
        <v>0</v>
      </c>
      <c r="BH40" s="779">
        <f t="shared" si="100"/>
        <v>0</v>
      </c>
      <c r="BI40" s="780">
        <f t="shared" si="101"/>
        <v>0</v>
      </c>
      <c r="BJ40" s="782">
        <f t="shared" si="102"/>
        <v>0</v>
      </c>
      <c r="BK40" s="776">
        <f t="shared" si="103"/>
        <v>0</v>
      </c>
      <c r="BL40" s="777">
        <f t="shared" si="104"/>
        <v>0</v>
      </c>
      <c r="BM40" s="778">
        <f t="shared" si="105"/>
        <v>0</v>
      </c>
      <c r="BN40" s="779">
        <f t="shared" si="106"/>
        <v>0</v>
      </c>
      <c r="BO40" s="780">
        <f t="shared" si="107"/>
        <v>0</v>
      </c>
      <c r="BP40" s="782">
        <f t="shared" si="108"/>
        <v>0</v>
      </c>
      <c r="BQ40" s="776">
        <f t="shared" si="109"/>
        <v>0</v>
      </c>
      <c r="BR40" s="777">
        <f t="shared" si="110"/>
        <v>0</v>
      </c>
      <c r="BS40" s="778">
        <f t="shared" si="111"/>
        <v>0</v>
      </c>
      <c r="BT40" s="779">
        <f t="shared" si="112"/>
        <v>0</v>
      </c>
      <c r="BU40" s="780">
        <f t="shared" si="113"/>
        <v>0</v>
      </c>
      <c r="BV40" s="782">
        <f t="shared" si="114"/>
        <v>0</v>
      </c>
      <c r="BW40" s="776">
        <f t="shared" si="115"/>
        <v>0</v>
      </c>
      <c r="BX40" s="777">
        <f t="shared" si="116"/>
        <v>0</v>
      </c>
      <c r="BY40" s="778">
        <f t="shared" si="117"/>
        <v>0</v>
      </c>
      <c r="BZ40" s="779">
        <f t="shared" si="118"/>
        <v>0</v>
      </c>
      <c r="CA40" s="780">
        <f t="shared" si="119"/>
        <v>0</v>
      </c>
      <c r="CB40" s="782">
        <f t="shared" si="120"/>
        <v>0</v>
      </c>
      <c r="CC40" s="776" t="e">
        <f t="shared" si="121"/>
        <v>#VALUE!</v>
      </c>
      <c r="CD40" s="777" t="e">
        <f t="shared" si="122"/>
        <v>#VALUE!</v>
      </c>
      <c r="CE40" s="778" t="e">
        <f t="shared" si="123"/>
        <v>#VALUE!</v>
      </c>
      <c r="CF40" s="784" t="e">
        <f t="shared" si="124"/>
        <v>#VALUE!</v>
      </c>
      <c r="CG40" s="785" t="e">
        <f t="shared" si="125"/>
        <v>#VALUE!</v>
      </c>
      <c r="CH40" s="786" t="e">
        <f t="shared" si="126"/>
        <v>#VALUE!</v>
      </c>
      <c r="CI40" s="776" t="e">
        <f t="shared" si="127"/>
        <v>#VALUE!</v>
      </c>
      <c r="CJ40" s="777" t="e">
        <f t="shared" si="128"/>
        <v>#VALUE!</v>
      </c>
      <c r="CK40" s="778" t="e">
        <f t="shared" si="129"/>
        <v>#VALUE!</v>
      </c>
      <c r="CL40" s="784" t="e">
        <f t="shared" si="130"/>
        <v>#VALUE!</v>
      </c>
      <c r="CM40" s="785" t="e">
        <f t="shared" si="131"/>
        <v>#VALUE!</v>
      </c>
      <c r="CN40" s="786" t="e">
        <f t="shared" si="132"/>
        <v>#VALUE!</v>
      </c>
      <c r="CO40" s="776" t="e">
        <f t="shared" si="133"/>
        <v>#VALUE!</v>
      </c>
      <c r="CP40" s="777" t="e">
        <f t="shared" si="134"/>
        <v>#VALUE!</v>
      </c>
      <c r="CQ40" s="778" t="e">
        <f t="shared" si="135"/>
        <v>#VALUE!</v>
      </c>
    </row>
    <row r="41" spans="1:95" x14ac:dyDescent="0.3">
      <c r="A41" s="680">
        <f>'5L-Real Prop Incremental Value'!A40</f>
        <v>0</v>
      </c>
      <c r="B41" s="681"/>
      <c r="C41" s="681"/>
      <c r="D41" s="681"/>
      <c r="E41" s="676">
        <f t="shared" si="60"/>
        <v>0</v>
      </c>
      <c r="F41" s="682"/>
      <c r="G41" s="767">
        <f>('5L-Real Prop Incremental Value'!G40)+('5L-Real Prop Incremental Value'!H40)+1</f>
        <v>1</v>
      </c>
      <c r="H41" s="768">
        <f>'5L-Real Prop Incremental Value'!I40</f>
        <v>0</v>
      </c>
      <c r="I41" s="677">
        <f>'5L-Real Prop Incremental Value'!J40</f>
        <v>0</v>
      </c>
      <c r="J41" s="682"/>
      <c r="K41" s="683"/>
      <c r="L41" s="769"/>
      <c r="M41" s="770">
        <f>'5L-Real Prop Incremental Value'!O40</f>
        <v>0</v>
      </c>
      <c r="N41" s="771">
        <f>'5L-Real Prop Incremental Value'!P40</f>
        <v>0</v>
      </c>
      <c r="O41" s="707"/>
      <c r="P41" s="793"/>
      <c r="Q41" s="795"/>
      <c r="R41" s="795"/>
      <c r="S41" s="795"/>
      <c r="U41" s="776">
        <f t="shared" si="61"/>
        <v>0</v>
      </c>
      <c r="V41" s="777">
        <f t="shared" si="62"/>
        <v>0</v>
      </c>
      <c r="W41" s="778">
        <f t="shared" si="63"/>
        <v>0</v>
      </c>
      <c r="X41" s="779">
        <f t="shared" si="64"/>
        <v>0</v>
      </c>
      <c r="Y41" s="780">
        <f t="shared" si="65"/>
        <v>0</v>
      </c>
      <c r="Z41" s="781">
        <f t="shared" si="66"/>
        <v>0</v>
      </c>
      <c r="AA41" s="776">
        <f t="shared" si="67"/>
        <v>0</v>
      </c>
      <c r="AB41" s="777">
        <f t="shared" si="68"/>
        <v>0</v>
      </c>
      <c r="AC41" s="778">
        <f t="shared" si="69"/>
        <v>0</v>
      </c>
      <c r="AD41" s="779">
        <f t="shared" si="70"/>
        <v>0</v>
      </c>
      <c r="AE41" s="780">
        <f t="shared" si="71"/>
        <v>0</v>
      </c>
      <c r="AF41" s="782">
        <f t="shared" si="72"/>
        <v>0</v>
      </c>
      <c r="AG41" s="776">
        <f t="shared" si="73"/>
        <v>0</v>
      </c>
      <c r="AH41" s="777">
        <f t="shared" si="74"/>
        <v>0</v>
      </c>
      <c r="AI41" s="783">
        <f t="shared" si="75"/>
        <v>0</v>
      </c>
      <c r="AJ41" s="779">
        <f t="shared" si="76"/>
        <v>0</v>
      </c>
      <c r="AK41" s="780">
        <f t="shared" si="77"/>
        <v>0</v>
      </c>
      <c r="AL41" s="782">
        <f t="shared" si="78"/>
        <v>0</v>
      </c>
      <c r="AM41" s="776">
        <f t="shared" si="79"/>
        <v>0</v>
      </c>
      <c r="AN41" s="777">
        <f t="shared" si="80"/>
        <v>0</v>
      </c>
      <c r="AO41" s="778">
        <f t="shared" si="81"/>
        <v>0</v>
      </c>
      <c r="AP41" s="779">
        <f t="shared" si="82"/>
        <v>0</v>
      </c>
      <c r="AQ41" s="780">
        <f t="shared" si="83"/>
        <v>0</v>
      </c>
      <c r="AR41" s="782">
        <f t="shared" si="84"/>
        <v>0</v>
      </c>
      <c r="AS41" s="776">
        <f t="shared" si="85"/>
        <v>0</v>
      </c>
      <c r="AT41" s="777">
        <f t="shared" si="86"/>
        <v>0</v>
      </c>
      <c r="AU41" s="778">
        <f t="shared" si="87"/>
        <v>0</v>
      </c>
      <c r="AV41" s="779">
        <f t="shared" si="88"/>
        <v>0</v>
      </c>
      <c r="AW41" s="780">
        <f t="shared" si="89"/>
        <v>0</v>
      </c>
      <c r="AX41" s="782">
        <f t="shared" si="90"/>
        <v>0</v>
      </c>
      <c r="AY41" s="776">
        <f t="shared" si="91"/>
        <v>0</v>
      </c>
      <c r="AZ41" s="777">
        <f t="shared" si="92"/>
        <v>0</v>
      </c>
      <c r="BA41" s="778">
        <f t="shared" si="93"/>
        <v>0</v>
      </c>
      <c r="BB41" s="779">
        <f t="shared" si="94"/>
        <v>0</v>
      </c>
      <c r="BC41" s="780">
        <f t="shared" si="95"/>
        <v>0</v>
      </c>
      <c r="BD41" s="782">
        <f t="shared" si="96"/>
        <v>0</v>
      </c>
      <c r="BE41" s="776">
        <f t="shared" si="97"/>
        <v>0</v>
      </c>
      <c r="BF41" s="777">
        <f t="shared" si="98"/>
        <v>0</v>
      </c>
      <c r="BG41" s="778">
        <f t="shared" si="99"/>
        <v>0</v>
      </c>
      <c r="BH41" s="779">
        <f t="shared" si="100"/>
        <v>0</v>
      </c>
      <c r="BI41" s="780">
        <f t="shared" si="101"/>
        <v>0</v>
      </c>
      <c r="BJ41" s="782">
        <f t="shared" si="102"/>
        <v>0</v>
      </c>
      <c r="BK41" s="776">
        <f t="shared" si="103"/>
        <v>0</v>
      </c>
      <c r="BL41" s="777">
        <f t="shared" si="104"/>
        <v>0</v>
      </c>
      <c r="BM41" s="778">
        <f t="shared" si="105"/>
        <v>0</v>
      </c>
      <c r="BN41" s="779">
        <f t="shared" si="106"/>
        <v>0</v>
      </c>
      <c r="BO41" s="780">
        <f t="shared" si="107"/>
        <v>0</v>
      </c>
      <c r="BP41" s="782">
        <f t="shared" si="108"/>
        <v>0</v>
      </c>
      <c r="BQ41" s="776">
        <f t="shared" si="109"/>
        <v>0</v>
      </c>
      <c r="BR41" s="777">
        <f t="shared" si="110"/>
        <v>0</v>
      </c>
      <c r="BS41" s="778">
        <f t="shared" si="111"/>
        <v>0</v>
      </c>
      <c r="BT41" s="779">
        <f t="shared" si="112"/>
        <v>0</v>
      </c>
      <c r="BU41" s="780">
        <f t="shared" si="113"/>
        <v>0</v>
      </c>
      <c r="BV41" s="782">
        <f t="shared" si="114"/>
        <v>0</v>
      </c>
      <c r="BW41" s="776">
        <f t="shared" si="115"/>
        <v>0</v>
      </c>
      <c r="BX41" s="777">
        <f t="shared" si="116"/>
        <v>0</v>
      </c>
      <c r="BY41" s="778">
        <f t="shared" si="117"/>
        <v>0</v>
      </c>
      <c r="BZ41" s="779">
        <f t="shared" si="118"/>
        <v>0</v>
      </c>
      <c r="CA41" s="780">
        <f t="shared" si="119"/>
        <v>0</v>
      </c>
      <c r="CB41" s="782">
        <f t="shared" si="120"/>
        <v>0</v>
      </c>
      <c r="CC41" s="776" t="e">
        <f t="shared" si="121"/>
        <v>#VALUE!</v>
      </c>
      <c r="CD41" s="777" t="e">
        <f t="shared" si="122"/>
        <v>#VALUE!</v>
      </c>
      <c r="CE41" s="778" t="e">
        <f t="shared" si="123"/>
        <v>#VALUE!</v>
      </c>
      <c r="CF41" s="784" t="e">
        <f t="shared" si="124"/>
        <v>#VALUE!</v>
      </c>
      <c r="CG41" s="785" t="e">
        <f t="shared" si="125"/>
        <v>#VALUE!</v>
      </c>
      <c r="CH41" s="786" t="e">
        <f t="shared" si="126"/>
        <v>#VALUE!</v>
      </c>
      <c r="CI41" s="776" t="e">
        <f t="shared" si="127"/>
        <v>#VALUE!</v>
      </c>
      <c r="CJ41" s="777" t="e">
        <f t="shared" si="128"/>
        <v>#VALUE!</v>
      </c>
      <c r="CK41" s="778" t="e">
        <f t="shared" si="129"/>
        <v>#VALUE!</v>
      </c>
      <c r="CL41" s="784" t="e">
        <f t="shared" si="130"/>
        <v>#VALUE!</v>
      </c>
      <c r="CM41" s="785" t="e">
        <f t="shared" si="131"/>
        <v>#VALUE!</v>
      </c>
      <c r="CN41" s="786" t="e">
        <f t="shared" si="132"/>
        <v>#VALUE!</v>
      </c>
      <c r="CO41" s="776" t="e">
        <f t="shared" si="133"/>
        <v>#VALUE!</v>
      </c>
      <c r="CP41" s="777" t="e">
        <f t="shared" si="134"/>
        <v>#VALUE!</v>
      </c>
      <c r="CQ41" s="778" t="e">
        <f t="shared" si="135"/>
        <v>#VALUE!</v>
      </c>
    </row>
    <row r="42" spans="1:95" x14ac:dyDescent="0.3">
      <c r="A42" s="680">
        <f>'5L-Real Prop Incremental Value'!A41</f>
        <v>0</v>
      </c>
      <c r="B42" s="681"/>
      <c r="C42" s="681"/>
      <c r="D42" s="681"/>
      <c r="E42" s="676">
        <f t="shared" si="60"/>
        <v>0</v>
      </c>
      <c r="F42" s="682"/>
      <c r="G42" s="767">
        <f>('5L-Real Prop Incremental Value'!G41)+('5L-Real Prop Incremental Value'!H41)+1</f>
        <v>1</v>
      </c>
      <c r="H42" s="768">
        <f>'5L-Real Prop Incremental Value'!I41</f>
        <v>0</v>
      </c>
      <c r="I42" s="677">
        <f>'5L-Real Prop Incremental Value'!J41</f>
        <v>0</v>
      </c>
      <c r="J42" s="682"/>
      <c r="K42" s="683"/>
      <c r="L42" s="769"/>
      <c r="M42" s="770">
        <f>'5L-Real Prop Incremental Value'!O41</f>
        <v>0</v>
      </c>
      <c r="N42" s="771">
        <f>'5L-Real Prop Incremental Value'!P41</f>
        <v>0</v>
      </c>
      <c r="O42" s="707"/>
      <c r="P42" s="793"/>
      <c r="Q42" s="795"/>
      <c r="R42" s="795"/>
      <c r="S42" s="795"/>
      <c r="U42" s="776">
        <f t="shared" si="61"/>
        <v>0</v>
      </c>
      <c r="V42" s="777">
        <f t="shared" si="62"/>
        <v>0</v>
      </c>
      <c r="W42" s="778">
        <f t="shared" si="63"/>
        <v>0</v>
      </c>
      <c r="X42" s="779">
        <f t="shared" si="64"/>
        <v>0</v>
      </c>
      <c r="Y42" s="780">
        <f t="shared" si="65"/>
        <v>0</v>
      </c>
      <c r="Z42" s="781">
        <f t="shared" si="66"/>
        <v>0</v>
      </c>
      <c r="AA42" s="776">
        <f t="shared" si="67"/>
        <v>0</v>
      </c>
      <c r="AB42" s="777">
        <f t="shared" si="68"/>
        <v>0</v>
      </c>
      <c r="AC42" s="778">
        <f t="shared" si="69"/>
        <v>0</v>
      </c>
      <c r="AD42" s="779">
        <f t="shared" si="70"/>
        <v>0</v>
      </c>
      <c r="AE42" s="780">
        <f t="shared" si="71"/>
        <v>0</v>
      </c>
      <c r="AF42" s="782">
        <f t="shared" si="72"/>
        <v>0</v>
      </c>
      <c r="AG42" s="776">
        <f t="shared" si="73"/>
        <v>0</v>
      </c>
      <c r="AH42" s="777">
        <f t="shared" si="74"/>
        <v>0</v>
      </c>
      <c r="AI42" s="783">
        <f t="shared" si="75"/>
        <v>0</v>
      </c>
      <c r="AJ42" s="779">
        <f t="shared" si="76"/>
        <v>0</v>
      </c>
      <c r="AK42" s="780">
        <f t="shared" si="77"/>
        <v>0</v>
      </c>
      <c r="AL42" s="782">
        <f t="shared" si="78"/>
        <v>0</v>
      </c>
      <c r="AM42" s="776">
        <f t="shared" si="79"/>
        <v>0</v>
      </c>
      <c r="AN42" s="777">
        <f t="shared" si="80"/>
        <v>0</v>
      </c>
      <c r="AO42" s="778">
        <f t="shared" si="81"/>
        <v>0</v>
      </c>
      <c r="AP42" s="779">
        <f t="shared" si="82"/>
        <v>0</v>
      </c>
      <c r="AQ42" s="780">
        <f t="shared" si="83"/>
        <v>0</v>
      </c>
      <c r="AR42" s="782">
        <f t="shared" si="84"/>
        <v>0</v>
      </c>
      <c r="AS42" s="776">
        <f t="shared" si="85"/>
        <v>0</v>
      </c>
      <c r="AT42" s="777">
        <f t="shared" si="86"/>
        <v>0</v>
      </c>
      <c r="AU42" s="778">
        <f t="shared" si="87"/>
        <v>0</v>
      </c>
      <c r="AV42" s="779">
        <f t="shared" si="88"/>
        <v>0</v>
      </c>
      <c r="AW42" s="780">
        <f t="shared" si="89"/>
        <v>0</v>
      </c>
      <c r="AX42" s="782">
        <f t="shared" si="90"/>
        <v>0</v>
      </c>
      <c r="AY42" s="776">
        <f t="shared" si="91"/>
        <v>0</v>
      </c>
      <c r="AZ42" s="777">
        <f t="shared" si="92"/>
        <v>0</v>
      </c>
      <c r="BA42" s="778">
        <f t="shared" si="93"/>
        <v>0</v>
      </c>
      <c r="BB42" s="779">
        <f t="shared" si="94"/>
        <v>0</v>
      </c>
      <c r="BC42" s="780">
        <f t="shared" si="95"/>
        <v>0</v>
      </c>
      <c r="BD42" s="782">
        <f t="shared" si="96"/>
        <v>0</v>
      </c>
      <c r="BE42" s="776">
        <f t="shared" si="97"/>
        <v>0</v>
      </c>
      <c r="BF42" s="777">
        <f t="shared" si="98"/>
        <v>0</v>
      </c>
      <c r="BG42" s="778">
        <f t="shared" si="99"/>
        <v>0</v>
      </c>
      <c r="BH42" s="779">
        <f t="shared" si="100"/>
        <v>0</v>
      </c>
      <c r="BI42" s="780">
        <f t="shared" si="101"/>
        <v>0</v>
      </c>
      <c r="BJ42" s="782">
        <f t="shared" si="102"/>
        <v>0</v>
      </c>
      <c r="BK42" s="776">
        <f t="shared" si="103"/>
        <v>0</v>
      </c>
      <c r="BL42" s="777">
        <f t="shared" si="104"/>
        <v>0</v>
      </c>
      <c r="BM42" s="778">
        <f t="shared" si="105"/>
        <v>0</v>
      </c>
      <c r="BN42" s="779">
        <f t="shared" si="106"/>
        <v>0</v>
      </c>
      <c r="BO42" s="780">
        <f t="shared" si="107"/>
        <v>0</v>
      </c>
      <c r="BP42" s="782">
        <f t="shared" si="108"/>
        <v>0</v>
      </c>
      <c r="BQ42" s="776">
        <f t="shared" si="109"/>
        <v>0</v>
      </c>
      <c r="BR42" s="777">
        <f t="shared" si="110"/>
        <v>0</v>
      </c>
      <c r="BS42" s="778">
        <f t="shared" si="111"/>
        <v>0</v>
      </c>
      <c r="BT42" s="779">
        <f t="shared" si="112"/>
        <v>0</v>
      </c>
      <c r="BU42" s="780">
        <f t="shared" si="113"/>
        <v>0</v>
      </c>
      <c r="BV42" s="782">
        <f t="shared" si="114"/>
        <v>0</v>
      </c>
      <c r="BW42" s="776">
        <f t="shared" si="115"/>
        <v>0</v>
      </c>
      <c r="BX42" s="777">
        <f t="shared" si="116"/>
        <v>0</v>
      </c>
      <c r="BY42" s="778">
        <f t="shared" si="117"/>
        <v>0</v>
      </c>
      <c r="BZ42" s="779">
        <f t="shared" si="118"/>
        <v>0</v>
      </c>
      <c r="CA42" s="780">
        <f t="shared" si="119"/>
        <v>0</v>
      </c>
      <c r="CB42" s="782">
        <f t="shared" si="120"/>
        <v>0</v>
      </c>
      <c r="CC42" s="776" t="e">
        <f t="shared" si="121"/>
        <v>#VALUE!</v>
      </c>
      <c r="CD42" s="777" t="e">
        <f t="shared" si="122"/>
        <v>#VALUE!</v>
      </c>
      <c r="CE42" s="778" t="e">
        <f t="shared" si="123"/>
        <v>#VALUE!</v>
      </c>
      <c r="CF42" s="784" t="e">
        <f t="shared" si="124"/>
        <v>#VALUE!</v>
      </c>
      <c r="CG42" s="785" t="e">
        <f t="shared" si="125"/>
        <v>#VALUE!</v>
      </c>
      <c r="CH42" s="786" t="e">
        <f t="shared" si="126"/>
        <v>#VALUE!</v>
      </c>
      <c r="CI42" s="776" t="e">
        <f t="shared" si="127"/>
        <v>#VALUE!</v>
      </c>
      <c r="CJ42" s="777" t="e">
        <f t="shared" si="128"/>
        <v>#VALUE!</v>
      </c>
      <c r="CK42" s="778" t="e">
        <f t="shared" si="129"/>
        <v>#VALUE!</v>
      </c>
      <c r="CL42" s="784" t="e">
        <f t="shared" si="130"/>
        <v>#VALUE!</v>
      </c>
      <c r="CM42" s="785" t="e">
        <f t="shared" si="131"/>
        <v>#VALUE!</v>
      </c>
      <c r="CN42" s="786" t="e">
        <f t="shared" si="132"/>
        <v>#VALUE!</v>
      </c>
      <c r="CO42" s="776" t="e">
        <f t="shared" si="133"/>
        <v>#VALUE!</v>
      </c>
      <c r="CP42" s="777" t="e">
        <f t="shared" si="134"/>
        <v>#VALUE!</v>
      </c>
      <c r="CQ42" s="778" t="e">
        <f t="shared" si="135"/>
        <v>#VALUE!</v>
      </c>
    </row>
    <row r="43" spans="1:95" x14ac:dyDescent="0.3">
      <c r="A43" s="680">
        <f>'5L-Real Prop Incremental Value'!A42</f>
        <v>0</v>
      </c>
      <c r="B43" s="681"/>
      <c r="C43" s="681"/>
      <c r="D43" s="681"/>
      <c r="E43" s="676">
        <f t="shared" si="60"/>
        <v>0</v>
      </c>
      <c r="F43" s="682"/>
      <c r="G43" s="767">
        <f>('5L-Real Prop Incremental Value'!G42)+('5L-Real Prop Incremental Value'!H42)+1</f>
        <v>1</v>
      </c>
      <c r="H43" s="768">
        <f>'5L-Real Prop Incremental Value'!I42</f>
        <v>0</v>
      </c>
      <c r="I43" s="677">
        <f>'5L-Real Prop Incremental Value'!J42</f>
        <v>0</v>
      </c>
      <c r="J43" s="682"/>
      <c r="K43" s="683"/>
      <c r="L43" s="769"/>
      <c r="M43" s="770">
        <f>'5L-Real Prop Incremental Value'!O42</f>
        <v>0</v>
      </c>
      <c r="N43" s="771">
        <f>'5L-Real Prop Incremental Value'!P42</f>
        <v>0</v>
      </c>
      <c r="O43" s="707"/>
      <c r="P43" s="793"/>
      <c r="Q43" s="795"/>
      <c r="R43" s="795"/>
      <c r="S43" s="795"/>
      <c r="U43" s="776">
        <f t="shared" si="61"/>
        <v>0</v>
      </c>
      <c r="V43" s="777">
        <f t="shared" si="62"/>
        <v>0</v>
      </c>
      <c r="W43" s="778">
        <f t="shared" si="63"/>
        <v>0</v>
      </c>
      <c r="X43" s="779">
        <f t="shared" si="64"/>
        <v>0</v>
      </c>
      <c r="Y43" s="780">
        <f t="shared" si="65"/>
        <v>0</v>
      </c>
      <c r="Z43" s="781">
        <f t="shared" si="66"/>
        <v>0</v>
      </c>
      <c r="AA43" s="776">
        <f t="shared" si="67"/>
        <v>0</v>
      </c>
      <c r="AB43" s="777">
        <f t="shared" si="68"/>
        <v>0</v>
      </c>
      <c r="AC43" s="778">
        <f t="shared" si="69"/>
        <v>0</v>
      </c>
      <c r="AD43" s="779">
        <f t="shared" si="70"/>
        <v>0</v>
      </c>
      <c r="AE43" s="780">
        <f t="shared" si="71"/>
        <v>0</v>
      </c>
      <c r="AF43" s="782">
        <f t="shared" si="72"/>
        <v>0</v>
      </c>
      <c r="AG43" s="776">
        <f t="shared" si="73"/>
        <v>0</v>
      </c>
      <c r="AH43" s="777">
        <f t="shared" si="74"/>
        <v>0</v>
      </c>
      <c r="AI43" s="783">
        <f t="shared" si="75"/>
        <v>0</v>
      </c>
      <c r="AJ43" s="779">
        <f t="shared" si="76"/>
        <v>0</v>
      </c>
      <c r="AK43" s="780">
        <f t="shared" si="77"/>
        <v>0</v>
      </c>
      <c r="AL43" s="782">
        <f t="shared" si="78"/>
        <v>0</v>
      </c>
      <c r="AM43" s="776">
        <f t="shared" si="79"/>
        <v>0</v>
      </c>
      <c r="AN43" s="777">
        <f t="shared" si="80"/>
        <v>0</v>
      </c>
      <c r="AO43" s="778">
        <f t="shared" si="81"/>
        <v>0</v>
      </c>
      <c r="AP43" s="779">
        <f t="shared" si="82"/>
        <v>0</v>
      </c>
      <c r="AQ43" s="780">
        <f t="shared" si="83"/>
        <v>0</v>
      </c>
      <c r="AR43" s="782">
        <f t="shared" si="84"/>
        <v>0</v>
      </c>
      <c r="AS43" s="776">
        <f t="shared" si="85"/>
        <v>0</v>
      </c>
      <c r="AT43" s="777">
        <f t="shared" si="86"/>
        <v>0</v>
      </c>
      <c r="AU43" s="778">
        <f t="shared" si="87"/>
        <v>0</v>
      </c>
      <c r="AV43" s="779">
        <f t="shared" si="88"/>
        <v>0</v>
      </c>
      <c r="AW43" s="780">
        <f t="shared" si="89"/>
        <v>0</v>
      </c>
      <c r="AX43" s="782">
        <f t="shared" si="90"/>
        <v>0</v>
      </c>
      <c r="AY43" s="776">
        <f t="shared" si="91"/>
        <v>0</v>
      </c>
      <c r="AZ43" s="777">
        <f t="shared" si="92"/>
        <v>0</v>
      </c>
      <c r="BA43" s="778">
        <f t="shared" si="93"/>
        <v>0</v>
      </c>
      <c r="BB43" s="779">
        <f t="shared" si="94"/>
        <v>0</v>
      </c>
      <c r="BC43" s="780">
        <f t="shared" si="95"/>
        <v>0</v>
      </c>
      <c r="BD43" s="782">
        <f t="shared" si="96"/>
        <v>0</v>
      </c>
      <c r="BE43" s="776">
        <f t="shared" si="97"/>
        <v>0</v>
      </c>
      <c r="BF43" s="777">
        <f t="shared" si="98"/>
        <v>0</v>
      </c>
      <c r="BG43" s="778">
        <f t="shared" si="99"/>
        <v>0</v>
      </c>
      <c r="BH43" s="779">
        <f t="shared" si="100"/>
        <v>0</v>
      </c>
      <c r="BI43" s="780">
        <f t="shared" si="101"/>
        <v>0</v>
      </c>
      <c r="BJ43" s="782">
        <f t="shared" si="102"/>
        <v>0</v>
      </c>
      <c r="BK43" s="776">
        <f t="shared" si="103"/>
        <v>0</v>
      </c>
      <c r="BL43" s="777">
        <f t="shared" si="104"/>
        <v>0</v>
      </c>
      <c r="BM43" s="778">
        <f t="shared" si="105"/>
        <v>0</v>
      </c>
      <c r="BN43" s="779">
        <f t="shared" si="106"/>
        <v>0</v>
      </c>
      <c r="BO43" s="780">
        <f t="shared" si="107"/>
        <v>0</v>
      </c>
      <c r="BP43" s="782">
        <f t="shared" si="108"/>
        <v>0</v>
      </c>
      <c r="BQ43" s="776">
        <f t="shared" si="109"/>
        <v>0</v>
      </c>
      <c r="BR43" s="777">
        <f t="shared" si="110"/>
        <v>0</v>
      </c>
      <c r="BS43" s="778">
        <f t="shared" si="111"/>
        <v>0</v>
      </c>
      <c r="BT43" s="779">
        <f t="shared" si="112"/>
        <v>0</v>
      </c>
      <c r="BU43" s="780">
        <f t="shared" si="113"/>
        <v>0</v>
      </c>
      <c r="BV43" s="782">
        <f t="shared" si="114"/>
        <v>0</v>
      </c>
      <c r="BW43" s="776">
        <f t="shared" si="115"/>
        <v>0</v>
      </c>
      <c r="BX43" s="777">
        <f t="shared" si="116"/>
        <v>0</v>
      </c>
      <c r="BY43" s="778">
        <f t="shared" si="117"/>
        <v>0</v>
      </c>
      <c r="BZ43" s="779">
        <f t="shared" si="118"/>
        <v>0</v>
      </c>
      <c r="CA43" s="780">
        <f t="shared" si="119"/>
        <v>0</v>
      </c>
      <c r="CB43" s="782">
        <f t="shared" si="120"/>
        <v>0</v>
      </c>
      <c r="CC43" s="776" t="e">
        <f t="shared" si="121"/>
        <v>#VALUE!</v>
      </c>
      <c r="CD43" s="777" t="e">
        <f t="shared" si="122"/>
        <v>#VALUE!</v>
      </c>
      <c r="CE43" s="778" t="e">
        <f t="shared" si="123"/>
        <v>#VALUE!</v>
      </c>
      <c r="CF43" s="784" t="e">
        <f t="shared" si="124"/>
        <v>#VALUE!</v>
      </c>
      <c r="CG43" s="785" t="e">
        <f t="shared" si="125"/>
        <v>#VALUE!</v>
      </c>
      <c r="CH43" s="786" t="e">
        <f t="shared" si="126"/>
        <v>#VALUE!</v>
      </c>
      <c r="CI43" s="776" t="e">
        <f t="shared" si="127"/>
        <v>#VALUE!</v>
      </c>
      <c r="CJ43" s="777" t="e">
        <f t="shared" si="128"/>
        <v>#VALUE!</v>
      </c>
      <c r="CK43" s="778" t="e">
        <f t="shared" si="129"/>
        <v>#VALUE!</v>
      </c>
      <c r="CL43" s="784" t="e">
        <f t="shared" si="130"/>
        <v>#VALUE!</v>
      </c>
      <c r="CM43" s="785" t="e">
        <f t="shared" si="131"/>
        <v>#VALUE!</v>
      </c>
      <c r="CN43" s="786" t="e">
        <f t="shared" si="132"/>
        <v>#VALUE!</v>
      </c>
      <c r="CO43" s="776" t="e">
        <f t="shared" si="133"/>
        <v>#VALUE!</v>
      </c>
      <c r="CP43" s="777" t="e">
        <f t="shared" si="134"/>
        <v>#VALUE!</v>
      </c>
      <c r="CQ43" s="778" t="e">
        <f t="shared" si="135"/>
        <v>#VALUE!</v>
      </c>
    </row>
    <row r="44" spans="1:95" x14ac:dyDescent="0.3">
      <c r="A44" s="680">
        <f>'5L-Real Prop Incremental Value'!A43</f>
        <v>0</v>
      </c>
      <c r="B44" s="681"/>
      <c r="C44" s="681"/>
      <c r="D44" s="681"/>
      <c r="E44" s="676">
        <f t="shared" si="60"/>
        <v>0</v>
      </c>
      <c r="F44" s="682"/>
      <c r="G44" s="767">
        <f>('5L-Real Prop Incremental Value'!G43)+('5L-Real Prop Incremental Value'!H43)+1</f>
        <v>1</v>
      </c>
      <c r="H44" s="768">
        <f>'5L-Real Prop Incremental Value'!I43</f>
        <v>0</v>
      </c>
      <c r="I44" s="677">
        <f>'5L-Real Prop Incremental Value'!J43</f>
        <v>0</v>
      </c>
      <c r="J44" s="682"/>
      <c r="K44" s="683"/>
      <c r="L44" s="769"/>
      <c r="M44" s="770">
        <f>'5L-Real Prop Incremental Value'!O43</f>
        <v>0</v>
      </c>
      <c r="N44" s="771">
        <f>'5L-Real Prop Incremental Value'!P43</f>
        <v>0</v>
      </c>
      <c r="O44" s="707"/>
      <c r="P44" s="793"/>
      <c r="Q44" s="795"/>
      <c r="R44" s="795"/>
      <c r="S44" s="795"/>
      <c r="U44" s="776">
        <f t="shared" si="61"/>
        <v>0</v>
      </c>
      <c r="V44" s="777">
        <f t="shared" si="62"/>
        <v>0</v>
      </c>
      <c r="W44" s="778">
        <f t="shared" si="63"/>
        <v>0</v>
      </c>
      <c r="X44" s="779">
        <f t="shared" si="64"/>
        <v>0</v>
      </c>
      <c r="Y44" s="780">
        <f t="shared" si="65"/>
        <v>0</v>
      </c>
      <c r="Z44" s="781">
        <f t="shared" si="66"/>
        <v>0</v>
      </c>
      <c r="AA44" s="776">
        <f t="shared" si="67"/>
        <v>0</v>
      </c>
      <c r="AB44" s="777">
        <f t="shared" si="68"/>
        <v>0</v>
      </c>
      <c r="AC44" s="778">
        <f t="shared" si="69"/>
        <v>0</v>
      </c>
      <c r="AD44" s="779">
        <f t="shared" si="70"/>
        <v>0</v>
      </c>
      <c r="AE44" s="780">
        <f t="shared" si="71"/>
        <v>0</v>
      </c>
      <c r="AF44" s="782">
        <f t="shared" si="72"/>
        <v>0</v>
      </c>
      <c r="AG44" s="776">
        <f t="shared" si="73"/>
        <v>0</v>
      </c>
      <c r="AH44" s="777">
        <f t="shared" si="74"/>
        <v>0</v>
      </c>
      <c r="AI44" s="783">
        <f t="shared" si="75"/>
        <v>0</v>
      </c>
      <c r="AJ44" s="779">
        <f t="shared" si="76"/>
        <v>0</v>
      </c>
      <c r="AK44" s="780">
        <f t="shared" si="77"/>
        <v>0</v>
      </c>
      <c r="AL44" s="782">
        <f t="shared" si="78"/>
        <v>0</v>
      </c>
      <c r="AM44" s="776">
        <f t="shared" si="79"/>
        <v>0</v>
      </c>
      <c r="AN44" s="777">
        <f t="shared" si="80"/>
        <v>0</v>
      </c>
      <c r="AO44" s="778">
        <f t="shared" si="81"/>
        <v>0</v>
      </c>
      <c r="AP44" s="779">
        <f t="shared" si="82"/>
        <v>0</v>
      </c>
      <c r="AQ44" s="780">
        <f t="shared" si="83"/>
        <v>0</v>
      </c>
      <c r="AR44" s="782">
        <f t="shared" si="84"/>
        <v>0</v>
      </c>
      <c r="AS44" s="776">
        <f t="shared" si="85"/>
        <v>0</v>
      </c>
      <c r="AT44" s="777">
        <f t="shared" si="86"/>
        <v>0</v>
      </c>
      <c r="AU44" s="778">
        <f t="shared" si="87"/>
        <v>0</v>
      </c>
      <c r="AV44" s="779">
        <f t="shared" si="88"/>
        <v>0</v>
      </c>
      <c r="AW44" s="780">
        <f t="shared" si="89"/>
        <v>0</v>
      </c>
      <c r="AX44" s="782">
        <f t="shared" si="90"/>
        <v>0</v>
      </c>
      <c r="AY44" s="776">
        <f t="shared" si="91"/>
        <v>0</v>
      </c>
      <c r="AZ44" s="777">
        <f t="shared" si="92"/>
        <v>0</v>
      </c>
      <c r="BA44" s="778">
        <f t="shared" si="93"/>
        <v>0</v>
      </c>
      <c r="BB44" s="779">
        <f t="shared" si="94"/>
        <v>0</v>
      </c>
      <c r="BC44" s="780">
        <f t="shared" si="95"/>
        <v>0</v>
      </c>
      <c r="BD44" s="782">
        <f t="shared" si="96"/>
        <v>0</v>
      </c>
      <c r="BE44" s="776">
        <f t="shared" si="97"/>
        <v>0</v>
      </c>
      <c r="BF44" s="777">
        <f t="shared" si="98"/>
        <v>0</v>
      </c>
      <c r="BG44" s="778">
        <f t="shared" si="99"/>
        <v>0</v>
      </c>
      <c r="BH44" s="779">
        <f t="shared" si="100"/>
        <v>0</v>
      </c>
      <c r="BI44" s="780">
        <f t="shared" si="101"/>
        <v>0</v>
      </c>
      <c r="BJ44" s="782">
        <f t="shared" si="102"/>
        <v>0</v>
      </c>
      <c r="BK44" s="776">
        <f t="shared" si="103"/>
        <v>0</v>
      </c>
      <c r="BL44" s="777">
        <f t="shared" si="104"/>
        <v>0</v>
      </c>
      <c r="BM44" s="778">
        <f t="shared" si="105"/>
        <v>0</v>
      </c>
      <c r="BN44" s="779">
        <f t="shared" si="106"/>
        <v>0</v>
      </c>
      <c r="BO44" s="780">
        <f t="shared" si="107"/>
        <v>0</v>
      </c>
      <c r="BP44" s="782">
        <f t="shared" si="108"/>
        <v>0</v>
      </c>
      <c r="BQ44" s="776">
        <f t="shared" si="109"/>
        <v>0</v>
      </c>
      <c r="BR44" s="777">
        <f t="shared" si="110"/>
        <v>0</v>
      </c>
      <c r="BS44" s="778">
        <f t="shared" si="111"/>
        <v>0</v>
      </c>
      <c r="BT44" s="779">
        <f t="shared" si="112"/>
        <v>0</v>
      </c>
      <c r="BU44" s="780">
        <f t="shared" si="113"/>
        <v>0</v>
      </c>
      <c r="BV44" s="782">
        <f t="shared" si="114"/>
        <v>0</v>
      </c>
      <c r="BW44" s="776">
        <f t="shared" si="115"/>
        <v>0</v>
      </c>
      <c r="BX44" s="777">
        <f t="shared" si="116"/>
        <v>0</v>
      </c>
      <c r="BY44" s="778">
        <f t="shared" si="117"/>
        <v>0</v>
      </c>
      <c r="BZ44" s="779">
        <f t="shared" si="118"/>
        <v>0</v>
      </c>
      <c r="CA44" s="780">
        <f t="shared" si="119"/>
        <v>0</v>
      </c>
      <c r="CB44" s="782">
        <f t="shared" si="120"/>
        <v>0</v>
      </c>
      <c r="CC44" s="776" t="e">
        <f t="shared" si="121"/>
        <v>#VALUE!</v>
      </c>
      <c r="CD44" s="777" t="e">
        <f t="shared" si="122"/>
        <v>#VALUE!</v>
      </c>
      <c r="CE44" s="778" t="e">
        <f t="shared" si="123"/>
        <v>#VALUE!</v>
      </c>
      <c r="CF44" s="784" t="e">
        <f t="shared" si="124"/>
        <v>#VALUE!</v>
      </c>
      <c r="CG44" s="785" t="e">
        <f t="shared" si="125"/>
        <v>#VALUE!</v>
      </c>
      <c r="CH44" s="786" t="e">
        <f t="shared" si="126"/>
        <v>#VALUE!</v>
      </c>
      <c r="CI44" s="776" t="e">
        <f t="shared" si="127"/>
        <v>#VALUE!</v>
      </c>
      <c r="CJ44" s="777" t="e">
        <f t="shared" si="128"/>
        <v>#VALUE!</v>
      </c>
      <c r="CK44" s="778" t="e">
        <f t="shared" si="129"/>
        <v>#VALUE!</v>
      </c>
      <c r="CL44" s="784" t="e">
        <f t="shared" si="130"/>
        <v>#VALUE!</v>
      </c>
      <c r="CM44" s="785" t="e">
        <f t="shared" si="131"/>
        <v>#VALUE!</v>
      </c>
      <c r="CN44" s="786" t="e">
        <f t="shared" si="132"/>
        <v>#VALUE!</v>
      </c>
      <c r="CO44" s="776" t="e">
        <f t="shared" si="133"/>
        <v>#VALUE!</v>
      </c>
      <c r="CP44" s="777" t="e">
        <f t="shared" si="134"/>
        <v>#VALUE!</v>
      </c>
      <c r="CQ44" s="778" t="e">
        <f t="shared" si="135"/>
        <v>#VALUE!</v>
      </c>
    </row>
    <row r="45" spans="1:95" x14ac:dyDescent="0.3">
      <c r="A45" s="680">
        <f>'5L-Real Prop Incremental Value'!A44</f>
        <v>0</v>
      </c>
      <c r="B45" s="681"/>
      <c r="C45" s="681"/>
      <c r="D45" s="681"/>
      <c r="E45" s="676">
        <f t="shared" si="60"/>
        <v>0</v>
      </c>
      <c r="F45" s="682"/>
      <c r="G45" s="767">
        <f>('5L-Real Prop Incremental Value'!G44)+('5L-Real Prop Incremental Value'!H44)+1</f>
        <v>1</v>
      </c>
      <c r="H45" s="768">
        <f>'5L-Real Prop Incremental Value'!I44</f>
        <v>0</v>
      </c>
      <c r="I45" s="677">
        <f>'5L-Real Prop Incremental Value'!J44</f>
        <v>0</v>
      </c>
      <c r="J45" s="682"/>
      <c r="K45" s="683"/>
      <c r="L45" s="769"/>
      <c r="M45" s="770">
        <f>'5L-Real Prop Incremental Value'!O44</f>
        <v>0</v>
      </c>
      <c r="N45" s="771">
        <f>'5L-Real Prop Incremental Value'!P44</f>
        <v>0</v>
      </c>
      <c r="O45" s="707"/>
      <c r="P45" s="793"/>
      <c r="Q45" s="795"/>
      <c r="R45" s="795"/>
      <c r="S45" s="795"/>
      <c r="U45" s="776">
        <f t="shared" si="61"/>
        <v>0</v>
      </c>
      <c r="V45" s="777">
        <f t="shared" si="62"/>
        <v>0</v>
      </c>
      <c r="W45" s="778">
        <f t="shared" si="63"/>
        <v>0</v>
      </c>
      <c r="X45" s="779">
        <f t="shared" si="64"/>
        <v>0</v>
      </c>
      <c r="Y45" s="780">
        <f t="shared" si="65"/>
        <v>0</v>
      </c>
      <c r="Z45" s="781">
        <f t="shared" si="66"/>
        <v>0</v>
      </c>
      <c r="AA45" s="776">
        <f t="shared" si="67"/>
        <v>0</v>
      </c>
      <c r="AB45" s="777">
        <f t="shared" si="68"/>
        <v>0</v>
      </c>
      <c r="AC45" s="778">
        <f t="shared" si="69"/>
        <v>0</v>
      </c>
      <c r="AD45" s="779">
        <f t="shared" si="70"/>
        <v>0</v>
      </c>
      <c r="AE45" s="780">
        <f t="shared" si="71"/>
        <v>0</v>
      </c>
      <c r="AF45" s="782">
        <f t="shared" si="72"/>
        <v>0</v>
      </c>
      <c r="AG45" s="776">
        <f t="shared" si="73"/>
        <v>0</v>
      </c>
      <c r="AH45" s="777">
        <f t="shared" si="74"/>
        <v>0</v>
      </c>
      <c r="AI45" s="783">
        <f t="shared" si="75"/>
        <v>0</v>
      </c>
      <c r="AJ45" s="779">
        <f t="shared" si="76"/>
        <v>0</v>
      </c>
      <c r="AK45" s="780">
        <f t="shared" si="77"/>
        <v>0</v>
      </c>
      <c r="AL45" s="782">
        <f t="shared" si="78"/>
        <v>0</v>
      </c>
      <c r="AM45" s="776">
        <f t="shared" si="79"/>
        <v>0</v>
      </c>
      <c r="AN45" s="777">
        <f t="shared" si="80"/>
        <v>0</v>
      </c>
      <c r="AO45" s="778">
        <f t="shared" si="81"/>
        <v>0</v>
      </c>
      <c r="AP45" s="779">
        <f t="shared" si="82"/>
        <v>0</v>
      </c>
      <c r="AQ45" s="780">
        <f t="shared" si="83"/>
        <v>0</v>
      </c>
      <c r="AR45" s="782">
        <f t="shared" si="84"/>
        <v>0</v>
      </c>
      <c r="AS45" s="776">
        <f t="shared" si="85"/>
        <v>0</v>
      </c>
      <c r="AT45" s="777">
        <f t="shared" si="86"/>
        <v>0</v>
      </c>
      <c r="AU45" s="778">
        <f t="shared" si="87"/>
        <v>0</v>
      </c>
      <c r="AV45" s="779">
        <f t="shared" si="88"/>
        <v>0</v>
      </c>
      <c r="AW45" s="780">
        <f t="shared" si="89"/>
        <v>0</v>
      </c>
      <c r="AX45" s="782">
        <f t="shared" si="90"/>
        <v>0</v>
      </c>
      <c r="AY45" s="776">
        <f t="shared" si="91"/>
        <v>0</v>
      </c>
      <c r="AZ45" s="777">
        <f t="shared" si="92"/>
        <v>0</v>
      </c>
      <c r="BA45" s="778">
        <f t="shared" si="93"/>
        <v>0</v>
      </c>
      <c r="BB45" s="779">
        <f t="shared" si="94"/>
        <v>0</v>
      </c>
      <c r="BC45" s="780">
        <f t="shared" si="95"/>
        <v>0</v>
      </c>
      <c r="BD45" s="782">
        <f t="shared" si="96"/>
        <v>0</v>
      </c>
      <c r="BE45" s="776">
        <f t="shared" si="97"/>
        <v>0</v>
      </c>
      <c r="BF45" s="777">
        <f t="shared" si="98"/>
        <v>0</v>
      </c>
      <c r="BG45" s="778">
        <f t="shared" si="99"/>
        <v>0</v>
      </c>
      <c r="BH45" s="779">
        <f t="shared" si="100"/>
        <v>0</v>
      </c>
      <c r="BI45" s="780">
        <f t="shared" si="101"/>
        <v>0</v>
      </c>
      <c r="BJ45" s="782">
        <f t="shared" si="102"/>
        <v>0</v>
      </c>
      <c r="BK45" s="776">
        <f t="shared" si="103"/>
        <v>0</v>
      </c>
      <c r="BL45" s="777">
        <f t="shared" si="104"/>
        <v>0</v>
      </c>
      <c r="BM45" s="778">
        <f t="shared" si="105"/>
        <v>0</v>
      </c>
      <c r="BN45" s="779">
        <f t="shared" si="106"/>
        <v>0</v>
      </c>
      <c r="BO45" s="780">
        <f t="shared" si="107"/>
        <v>0</v>
      </c>
      <c r="BP45" s="782">
        <f t="shared" si="108"/>
        <v>0</v>
      </c>
      <c r="BQ45" s="776">
        <f t="shared" si="109"/>
        <v>0</v>
      </c>
      <c r="BR45" s="777">
        <f t="shared" si="110"/>
        <v>0</v>
      </c>
      <c r="BS45" s="778">
        <f t="shared" si="111"/>
        <v>0</v>
      </c>
      <c r="BT45" s="779">
        <f t="shared" si="112"/>
        <v>0</v>
      </c>
      <c r="BU45" s="780">
        <f t="shared" si="113"/>
        <v>0</v>
      </c>
      <c r="BV45" s="782">
        <f t="shared" si="114"/>
        <v>0</v>
      </c>
      <c r="BW45" s="776">
        <f t="shared" si="115"/>
        <v>0</v>
      </c>
      <c r="BX45" s="777">
        <f t="shared" si="116"/>
        <v>0</v>
      </c>
      <c r="BY45" s="778">
        <f t="shared" si="117"/>
        <v>0</v>
      </c>
      <c r="BZ45" s="779">
        <f t="shared" si="118"/>
        <v>0</v>
      </c>
      <c r="CA45" s="780">
        <f t="shared" si="119"/>
        <v>0</v>
      </c>
      <c r="CB45" s="782">
        <f t="shared" si="120"/>
        <v>0</v>
      </c>
      <c r="CC45" s="776" t="e">
        <f t="shared" si="121"/>
        <v>#VALUE!</v>
      </c>
      <c r="CD45" s="777" t="e">
        <f t="shared" si="122"/>
        <v>#VALUE!</v>
      </c>
      <c r="CE45" s="778" t="e">
        <f t="shared" si="123"/>
        <v>#VALUE!</v>
      </c>
      <c r="CF45" s="784" t="e">
        <f t="shared" si="124"/>
        <v>#VALUE!</v>
      </c>
      <c r="CG45" s="785" t="e">
        <f t="shared" si="125"/>
        <v>#VALUE!</v>
      </c>
      <c r="CH45" s="786" t="e">
        <f t="shared" si="126"/>
        <v>#VALUE!</v>
      </c>
      <c r="CI45" s="776" t="e">
        <f t="shared" si="127"/>
        <v>#VALUE!</v>
      </c>
      <c r="CJ45" s="777" t="e">
        <f t="shared" si="128"/>
        <v>#VALUE!</v>
      </c>
      <c r="CK45" s="778" t="e">
        <f t="shared" si="129"/>
        <v>#VALUE!</v>
      </c>
      <c r="CL45" s="784" t="e">
        <f t="shared" si="130"/>
        <v>#VALUE!</v>
      </c>
      <c r="CM45" s="785" t="e">
        <f t="shared" si="131"/>
        <v>#VALUE!</v>
      </c>
      <c r="CN45" s="786" t="e">
        <f t="shared" si="132"/>
        <v>#VALUE!</v>
      </c>
      <c r="CO45" s="776" t="e">
        <f t="shared" si="133"/>
        <v>#VALUE!</v>
      </c>
      <c r="CP45" s="777" t="e">
        <f t="shared" si="134"/>
        <v>#VALUE!</v>
      </c>
      <c r="CQ45" s="778" t="e">
        <f t="shared" si="135"/>
        <v>#VALUE!</v>
      </c>
    </row>
    <row r="46" spans="1:95" x14ac:dyDescent="0.3">
      <c r="A46" s="680">
        <f>'5L-Real Prop Incremental Value'!A45</f>
        <v>0</v>
      </c>
      <c r="B46" s="681"/>
      <c r="C46" s="681"/>
      <c r="D46" s="681"/>
      <c r="E46" s="676">
        <f t="shared" si="60"/>
        <v>0</v>
      </c>
      <c r="F46" s="682"/>
      <c r="G46" s="767">
        <f>('5L-Real Prop Incremental Value'!G45)+('5L-Real Prop Incremental Value'!H45)+1</f>
        <v>1</v>
      </c>
      <c r="H46" s="768">
        <f>'5L-Real Prop Incremental Value'!I45</f>
        <v>0</v>
      </c>
      <c r="I46" s="677">
        <f>'5L-Real Prop Incremental Value'!J45</f>
        <v>0</v>
      </c>
      <c r="J46" s="682"/>
      <c r="K46" s="683"/>
      <c r="L46" s="769"/>
      <c r="M46" s="770">
        <f>'5L-Real Prop Incremental Value'!O45</f>
        <v>0</v>
      </c>
      <c r="N46" s="771">
        <f>'5L-Real Prop Incremental Value'!P45</f>
        <v>0</v>
      </c>
      <c r="O46" s="707"/>
      <c r="P46" s="793"/>
      <c r="Q46" s="795"/>
      <c r="R46" s="795"/>
      <c r="S46" s="795"/>
      <c r="U46" s="776">
        <f t="shared" si="61"/>
        <v>0</v>
      </c>
      <c r="V46" s="777">
        <f t="shared" si="62"/>
        <v>0</v>
      </c>
      <c r="W46" s="778">
        <f t="shared" si="63"/>
        <v>0</v>
      </c>
      <c r="X46" s="779">
        <f t="shared" si="64"/>
        <v>0</v>
      </c>
      <c r="Y46" s="780">
        <f t="shared" si="65"/>
        <v>0</v>
      </c>
      <c r="Z46" s="781">
        <f t="shared" si="66"/>
        <v>0</v>
      </c>
      <c r="AA46" s="776">
        <f t="shared" si="67"/>
        <v>0</v>
      </c>
      <c r="AB46" s="777">
        <f t="shared" si="68"/>
        <v>0</v>
      </c>
      <c r="AC46" s="778">
        <f t="shared" si="69"/>
        <v>0</v>
      </c>
      <c r="AD46" s="779">
        <f t="shared" si="70"/>
        <v>0</v>
      </c>
      <c r="AE46" s="780">
        <f t="shared" si="71"/>
        <v>0</v>
      </c>
      <c r="AF46" s="782">
        <f t="shared" si="72"/>
        <v>0</v>
      </c>
      <c r="AG46" s="776">
        <f t="shared" si="73"/>
        <v>0</v>
      </c>
      <c r="AH46" s="777">
        <f t="shared" si="74"/>
        <v>0</v>
      </c>
      <c r="AI46" s="783">
        <f t="shared" si="75"/>
        <v>0</v>
      </c>
      <c r="AJ46" s="779">
        <f t="shared" si="76"/>
        <v>0</v>
      </c>
      <c r="AK46" s="780">
        <f t="shared" si="77"/>
        <v>0</v>
      </c>
      <c r="AL46" s="782">
        <f t="shared" si="78"/>
        <v>0</v>
      </c>
      <c r="AM46" s="776">
        <f t="shared" si="79"/>
        <v>0</v>
      </c>
      <c r="AN46" s="777">
        <f t="shared" si="80"/>
        <v>0</v>
      </c>
      <c r="AO46" s="778">
        <f t="shared" si="81"/>
        <v>0</v>
      </c>
      <c r="AP46" s="779">
        <f t="shared" si="82"/>
        <v>0</v>
      </c>
      <c r="AQ46" s="780">
        <f t="shared" si="83"/>
        <v>0</v>
      </c>
      <c r="AR46" s="782">
        <f t="shared" si="84"/>
        <v>0</v>
      </c>
      <c r="AS46" s="776">
        <f t="shared" si="85"/>
        <v>0</v>
      </c>
      <c r="AT46" s="777">
        <f t="shared" si="86"/>
        <v>0</v>
      </c>
      <c r="AU46" s="778">
        <f t="shared" si="87"/>
        <v>0</v>
      </c>
      <c r="AV46" s="779">
        <f t="shared" si="88"/>
        <v>0</v>
      </c>
      <c r="AW46" s="780">
        <f t="shared" si="89"/>
        <v>0</v>
      </c>
      <c r="AX46" s="782">
        <f t="shared" si="90"/>
        <v>0</v>
      </c>
      <c r="AY46" s="776">
        <f t="shared" si="91"/>
        <v>0</v>
      </c>
      <c r="AZ46" s="777">
        <f t="shared" si="92"/>
        <v>0</v>
      </c>
      <c r="BA46" s="778">
        <f t="shared" si="93"/>
        <v>0</v>
      </c>
      <c r="BB46" s="779">
        <f t="shared" si="94"/>
        <v>0</v>
      </c>
      <c r="BC46" s="780">
        <f t="shared" si="95"/>
        <v>0</v>
      </c>
      <c r="BD46" s="782">
        <f t="shared" si="96"/>
        <v>0</v>
      </c>
      <c r="BE46" s="776">
        <f t="shared" si="97"/>
        <v>0</v>
      </c>
      <c r="BF46" s="777">
        <f t="shared" si="98"/>
        <v>0</v>
      </c>
      <c r="BG46" s="778">
        <f t="shared" si="99"/>
        <v>0</v>
      </c>
      <c r="BH46" s="779">
        <f t="shared" si="100"/>
        <v>0</v>
      </c>
      <c r="BI46" s="780">
        <f t="shared" si="101"/>
        <v>0</v>
      </c>
      <c r="BJ46" s="782">
        <f t="shared" si="102"/>
        <v>0</v>
      </c>
      <c r="BK46" s="776">
        <f t="shared" si="103"/>
        <v>0</v>
      </c>
      <c r="BL46" s="777">
        <f t="shared" si="104"/>
        <v>0</v>
      </c>
      <c r="BM46" s="778">
        <f t="shared" si="105"/>
        <v>0</v>
      </c>
      <c r="BN46" s="779">
        <f t="shared" si="106"/>
        <v>0</v>
      </c>
      <c r="BO46" s="780">
        <f t="shared" si="107"/>
        <v>0</v>
      </c>
      <c r="BP46" s="782">
        <f t="shared" si="108"/>
        <v>0</v>
      </c>
      <c r="BQ46" s="776">
        <f t="shared" si="109"/>
        <v>0</v>
      </c>
      <c r="BR46" s="777">
        <f t="shared" si="110"/>
        <v>0</v>
      </c>
      <c r="BS46" s="778">
        <f t="shared" si="111"/>
        <v>0</v>
      </c>
      <c r="BT46" s="779">
        <f t="shared" si="112"/>
        <v>0</v>
      </c>
      <c r="BU46" s="780">
        <f t="shared" si="113"/>
        <v>0</v>
      </c>
      <c r="BV46" s="782">
        <f t="shared" si="114"/>
        <v>0</v>
      </c>
      <c r="BW46" s="776">
        <f t="shared" si="115"/>
        <v>0</v>
      </c>
      <c r="BX46" s="777">
        <f t="shared" si="116"/>
        <v>0</v>
      </c>
      <c r="BY46" s="778">
        <f t="shared" si="117"/>
        <v>0</v>
      </c>
      <c r="BZ46" s="779">
        <f t="shared" si="118"/>
        <v>0</v>
      </c>
      <c r="CA46" s="780">
        <f t="shared" si="119"/>
        <v>0</v>
      </c>
      <c r="CB46" s="782">
        <f t="shared" si="120"/>
        <v>0</v>
      </c>
      <c r="CC46" s="776" t="e">
        <f t="shared" si="121"/>
        <v>#VALUE!</v>
      </c>
      <c r="CD46" s="777" t="e">
        <f t="shared" si="122"/>
        <v>#VALUE!</v>
      </c>
      <c r="CE46" s="778" t="e">
        <f t="shared" si="123"/>
        <v>#VALUE!</v>
      </c>
      <c r="CF46" s="784" t="e">
        <f t="shared" si="124"/>
        <v>#VALUE!</v>
      </c>
      <c r="CG46" s="785" t="e">
        <f t="shared" si="125"/>
        <v>#VALUE!</v>
      </c>
      <c r="CH46" s="786" t="e">
        <f t="shared" si="126"/>
        <v>#VALUE!</v>
      </c>
      <c r="CI46" s="776" t="e">
        <f t="shared" si="127"/>
        <v>#VALUE!</v>
      </c>
      <c r="CJ46" s="777" t="e">
        <f t="shared" si="128"/>
        <v>#VALUE!</v>
      </c>
      <c r="CK46" s="778" t="e">
        <f t="shared" si="129"/>
        <v>#VALUE!</v>
      </c>
      <c r="CL46" s="784" t="e">
        <f t="shared" si="130"/>
        <v>#VALUE!</v>
      </c>
      <c r="CM46" s="785" t="e">
        <f t="shared" si="131"/>
        <v>#VALUE!</v>
      </c>
      <c r="CN46" s="786" t="e">
        <f t="shared" si="132"/>
        <v>#VALUE!</v>
      </c>
      <c r="CO46" s="776" t="e">
        <f t="shared" si="133"/>
        <v>#VALUE!</v>
      </c>
      <c r="CP46" s="777" t="e">
        <f t="shared" si="134"/>
        <v>#VALUE!</v>
      </c>
      <c r="CQ46" s="778" t="e">
        <f t="shared" si="135"/>
        <v>#VALUE!</v>
      </c>
    </row>
    <row r="47" spans="1:95" x14ac:dyDescent="0.3">
      <c r="A47" s="680">
        <f>'5L-Real Prop Incremental Value'!A46</f>
        <v>0</v>
      </c>
      <c r="B47" s="681"/>
      <c r="C47" s="681"/>
      <c r="D47" s="681"/>
      <c r="E47" s="676">
        <f t="shared" si="60"/>
        <v>0</v>
      </c>
      <c r="F47" s="682"/>
      <c r="G47" s="767">
        <f>('5L-Real Prop Incremental Value'!G46)+('5L-Real Prop Incremental Value'!H46)+1</f>
        <v>1</v>
      </c>
      <c r="H47" s="768">
        <f>'5L-Real Prop Incremental Value'!I46</f>
        <v>0</v>
      </c>
      <c r="I47" s="677">
        <f>'5L-Real Prop Incremental Value'!J46</f>
        <v>0</v>
      </c>
      <c r="J47" s="682"/>
      <c r="K47" s="683"/>
      <c r="L47" s="769"/>
      <c r="M47" s="770">
        <f>'5L-Real Prop Incremental Value'!O46</f>
        <v>0</v>
      </c>
      <c r="N47" s="771">
        <f>'5L-Real Prop Incremental Value'!P46</f>
        <v>0</v>
      </c>
      <c r="O47" s="707"/>
      <c r="P47" s="793"/>
      <c r="Q47" s="795"/>
      <c r="R47" s="795"/>
      <c r="S47" s="795"/>
      <c r="U47" s="776">
        <f t="shared" si="61"/>
        <v>0</v>
      </c>
      <c r="V47" s="777">
        <f t="shared" si="62"/>
        <v>0</v>
      </c>
      <c r="W47" s="778">
        <f t="shared" si="63"/>
        <v>0</v>
      </c>
      <c r="X47" s="779">
        <f t="shared" si="64"/>
        <v>0</v>
      </c>
      <c r="Y47" s="780">
        <f t="shared" si="65"/>
        <v>0</v>
      </c>
      <c r="Z47" s="781">
        <f t="shared" si="66"/>
        <v>0</v>
      </c>
      <c r="AA47" s="776">
        <f t="shared" si="67"/>
        <v>0</v>
      </c>
      <c r="AB47" s="777">
        <f t="shared" si="68"/>
        <v>0</v>
      </c>
      <c r="AC47" s="778">
        <f t="shared" si="69"/>
        <v>0</v>
      </c>
      <c r="AD47" s="779">
        <f t="shared" si="70"/>
        <v>0</v>
      </c>
      <c r="AE47" s="780">
        <f t="shared" si="71"/>
        <v>0</v>
      </c>
      <c r="AF47" s="782">
        <f t="shared" si="72"/>
        <v>0</v>
      </c>
      <c r="AG47" s="776">
        <f t="shared" si="73"/>
        <v>0</v>
      </c>
      <c r="AH47" s="777">
        <f t="shared" si="74"/>
        <v>0</v>
      </c>
      <c r="AI47" s="783">
        <f t="shared" si="75"/>
        <v>0</v>
      </c>
      <c r="AJ47" s="779">
        <f t="shared" si="76"/>
        <v>0</v>
      </c>
      <c r="AK47" s="780">
        <f t="shared" si="77"/>
        <v>0</v>
      </c>
      <c r="AL47" s="782">
        <f t="shared" si="78"/>
        <v>0</v>
      </c>
      <c r="AM47" s="776">
        <f t="shared" si="79"/>
        <v>0</v>
      </c>
      <c r="AN47" s="777">
        <f t="shared" si="80"/>
        <v>0</v>
      </c>
      <c r="AO47" s="778">
        <f t="shared" si="81"/>
        <v>0</v>
      </c>
      <c r="AP47" s="779">
        <f t="shared" si="82"/>
        <v>0</v>
      </c>
      <c r="AQ47" s="780">
        <f t="shared" si="83"/>
        <v>0</v>
      </c>
      <c r="AR47" s="782">
        <f t="shared" si="84"/>
        <v>0</v>
      </c>
      <c r="AS47" s="776">
        <f t="shared" si="85"/>
        <v>0</v>
      </c>
      <c r="AT47" s="777">
        <f t="shared" si="86"/>
        <v>0</v>
      </c>
      <c r="AU47" s="778">
        <f t="shared" si="87"/>
        <v>0</v>
      </c>
      <c r="AV47" s="779">
        <f t="shared" si="88"/>
        <v>0</v>
      </c>
      <c r="AW47" s="780">
        <f t="shared" si="89"/>
        <v>0</v>
      </c>
      <c r="AX47" s="782">
        <f t="shared" si="90"/>
        <v>0</v>
      </c>
      <c r="AY47" s="776">
        <f t="shared" si="91"/>
        <v>0</v>
      </c>
      <c r="AZ47" s="777">
        <f t="shared" si="92"/>
        <v>0</v>
      </c>
      <c r="BA47" s="778">
        <f t="shared" si="93"/>
        <v>0</v>
      </c>
      <c r="BB47" s="779">
        <f t="shared" si="94"/>
        <v>0</v>
      </c>
      <c r="BC47" s="780">
        <f t="shared" si="95"/>
        <v>0</v>
      </c>
      <c r="BD47" s="782">
        <f t="shared" si="96"/>
        <v>0</v>
      </c>
      <c r="BE47" s="776">
        <f t="shared" si="97"/>
        <v>0</v>
      </c>
      <c r="BF47" s="777">
        <f t="shared" si="98"/>
        <v>0</v>
      </c>
      <c r="BG47" s="778">
        <f t="shared" si="99"/>
        <v>0</v>
      </c>
      <c r="BH47" s="779">
        <f t="shared" si="100"/>
        <v>0</v>
      </c>
      <c r="BI47" s="780">
        <f t="shared" si="101"/>
        <v>0</v>
      </c>
      <c r="BJ47" s="782">
        <f t="shared" si="102"/>
        <v>0</v>
      </c>
      <c r="BK47" s="776">
        <f t="shared" si="103"/>
        <v>0</v>
      </c>
      <c r="BL47" s="777">
        <f t="shared" si="104"/>
        <v>0</v>
      </c>
      <c r="BM47" s="778">
        <f t="shared" si="105"/>
        <v>0</v>
      </c>
      <c r="BN47" s="779">
        <f t="shared" si="106"/>
        <v>0</v>
      </c>
      <c r="BO47" s="780">
        <f t="shared" si="107"/>
        <v>0</v>
      </c>
      <c r="BP47" s="782">
        <f t="shared" si="108"/>
        <v>0</v>
      </c>
      <c r="BQ47" s="776">
        <f t="shared" si="109"/>
        <v>0</v>
      </c>
      <c r="BR47" s="777">
        <f t="shared" si="110"/>
        <v>0</v>
      </c>
      <c r="BS47" s="778">
        <f t="shared" si="111"/>
        <v>0</v>
      </c>
      <c r="BT47" s="779">
        <f t="shared" si="112"/>
        <v>0</v>
      </c>
      <c r="BU47" s="780">
        <f t="shared" si="113"/>
        <v>0</v>
      </c>
      <c r="BV47" s="782">
        <f t="shared" si="114"/>
        <v>0</v>
      </c>
      <c r="BW47" s="776">
        <f t="shared" si="115"/>
        <v>0</v>
      </c>
      <c r="BX47" s="777">
        <f t="shared" si="116"/>
        <v>0</v>
      </c>
      <c r="BY47" s="778">
        <f t="shared" si="117"/>
        <v>0</v>
      </c>
      <c r="BZ47" s="779">
        <f t="shared" si="118"/>
        <v>0</v>
      </c>
      <c r="CA47" s="780">
        <f t="shared" si="119"/>
        <v>0</v>
      </c>
      <c r="CB47" s="782">
        <f t="shared" si="120"/>
        <v>0</v>
      </c>
      <c r="CC47" s="776" t="e">
        <f t="shared" si="121"/>
        <v>#VALUE!</v>
      </c>
      <c r="CD47" s="777" t="e">
        <f t="shared" si="122"/>
        <v>#VALUE!</v>
      </c>
      <c r="CE47" s="778" t="e">
        <f t="shared" si="123"/>
        <v>#VALUE!</v>
      </c>
      <c r="CF47" s="784" t="e">
        <f t="shared" si="124"/>
        <v>#VALUE!</v>
      </c>
      <c r="CG47" s="785" t="e">
        <f t="shared" si="125"/>
        <v>#VALUE!</v>
      </c>
      <c r="CH47" s="786" t="e">
        <f t="shared" si="126"/>
        <v>#VALUE!</v>
      </c>
      <c r="CI47" s="776" t="e">
        <f t="shared" si="127"/>
        <v>#VALUE!</v>
      </c>
      <c r="CJ47" s="777" t="e">
        <f t="shared" si="128"/>
        <v>#VALUE!</v>
      </c>
      <c r="CK47" s="778" t="e">
        <f t="shared" si="129"/>
        <v>#VALUE!</v>
      </c>
      <c r="CL47" s="784" t="e">
        <f t="shared" si="130"/>
        <v>#VALUE!</v>
      </c>
      <c r="CM47" s="785" t="e">
        <f t="shared" si="131"/>
        <v>#VALUE!</v>
      </c>
      <c r="CN47" s="786" t="e">
        <f t="shared" si="132"/>
        <v>#VALUE!</v>
      </c>
      <c r="CO47" s="776" t="e">
        <f t="shared" si="133"/>
        <v>#VALUE!</v>
      </c>
      <c r="CP47" s="777" t="e">
        <f t="shared" si="134"/>
        <v>#VALUE!</v>
      </c>
      <c r="CQ47" s="778" t="e">
        <f t="shared" si="135"/>
        <v>#VALUE!</v>
      </c>
    </row>
    <row r="48" spans="1:95" x14ac:dyDescent="0.3">
      <c r="A48" s="680">
        <f>'5L-Real Prop Incremental Value'!A47</f>
        <v>0</v>
      </c>
      <c r="B48" s="681"/>
      <c r="C48" s="681"/>
      <c r="D48" s="681"/>
      <c r="E48" s="676">
        <f t="shared" si="60"/>
        <v>0</v>
      </c>
      <c r="F48" s="682"/>
      <c r="G48" s="767">
        <f>('5L-Real Prop Incremental Value'!G47)+('5L-Real Prop Incremental Value'!H47)+1</f>
        <v>1</v>
      </c>
      <c r="H48" s="768">
        <f>'5L-Real Prop Incremental Value'!I47</f>
        <v>0</v>
      </c>
      <c r="I48" s="677">
        <f>'5L-Real Prop Incremental Value'!J47</f>
        <v>0</v>
      </c>
      <c r="J48" s="682"/>
      <c r="K48" s="683"/>
      <c r="L48" s="769"/>
      <c r="M48" s="770">
        <f>'5L-Real Prop Incremental Value'!O47</f>
        <v>0</v>
      </c>
      <c r="N48" s="771">
        <f>'5L-Real Prop Incremental Value'!P47</f>
        <v>0</v>
      </c>
      <c r="O48" s="707"/>
      <c r="P48" s="793"/>
      <c r="Q48" s="795"/>
      <c r="R48" s="795"/>
      <c r="S48" s="795"/>
      <c r="U48" s="776">
        <f t="shared" si="61"/>
        <v>0</v>
      </c>
      <c r="V48" s="777">
        <f t="shared" si="62"/>
        <v>0</v>
      </c>
      <c r="W48" s="778">
        <f t="shared" si="63"/>
        <v>0</v>
      </c>
      <c r="X48" s="779">
        <f t="shared" si="64"/>
        <v>0</v>
      </c>
      <c r="Y48" s="780">
        <f t="shared" si="65"/>
        <v>0</v>
      </c>
      <c r="Z48" s="781">
        <f t="shared" si="66"/>
        <v>0</v>
      </c>
      <c r="AA48" s="776">
        <f t="shared" si="67"/>
        <v>0</v>
      </c>
      <c r="AB48" s="777">
        <f t="shared" si="68"/>
        <v>0</v>
      </c>
      <c r="AC48" s="778">
        <f t="shared" si="69"/>
        <v>0</v>
      </c>
      <c r="AD48" s="779">
        <f t="shared" si="70"/>
        <v>0</v>
      </c>
      <c r="AE48" s="780">
        <f t="shared" si="71"/>
        <v>0</v>
      </c>
      <c r="AF48" s="782">
        <f t="shared" si="72"/>
        <v>0</v>
      </c>
      <c r="AG48" s="776">
        <f t="shared" si="73"/>
        <v>0</v>
      </c>
      <c r="AH48" s="777">
        <f t="shared" si="74"/>
        <v>0</v>
      </c>
      <c r="AI48" s="783">
        <f t="shared" si="75"/>
        <v>0</v>
      </c>
      <c r="AJ48" s="779">
        <f t="shared" si="76"/>
        <v>0</v>
      </c>
      <c r="AK48" s="780">
        <f t="shared" si="77"/>
        <v>0</v>
      </c>
      <c r="AL48" s="782">
        <f t="shared" si="78"/>
        <v>0</v>
      </c>
      <c r="AM48" s="776">
        <f t="shared" si="79"/>
        <v>0</v>
      </c>
      <c r="AN48" s="777">
        <f t="shared" si="80"/>
        <v>0</v>
      </c>
      <c r="AO48" s="778">
        <f t="shared" si="81"/>
        <v>0</v>
      </c>
      <c r="AP48" s="779">
        <f t="shared" si="82"/>
        <v>0</v>
      </c>
      <c r="AQ48" s="780">
        <f t="shared" si="83"/>
        <v>0</v>
      </c>
      <c r="AR48" s="782">
        <f t="shared" si="84"/>
        <v>0</v>
      </c>
      <c r="AS48" s="776">
        <f t="shared" si="85"/>
        <v>0</v>
      </c>
      <c r="AT48" s="777">
        <f t="shared" si="86"/>
        <v>0</v>
      </c>
      <c r="AU48" s="778">
        <f t="shared" si="87"/>
        <v>0</v>
      </c>
      <c r="AV48" s="779">
        <f t="shared" si="88"/>
        <v>0</v>
      </c>
      <c r="AW48" s="780">
        <f t="shared" si="89"/>
        <v>0</v>
      </c>
      <c r="AX48" s="782">
        <f t="shared" si="90"/>
        <v>0</v>
      </c>
      <c r="AY48" s="776">
        <f t="shared" si="91"/>
        <v>0</v>
      </c>
      <c r="AZ48" s="777">
        <f t="shared" si="92"/>
        <v>0</v>
      </c>
      <c r="BA48" s="778">
        <f t="shared" si="93"/>
        <v>0</v>
      </c>
      <c r="BB48" s="779">
        <f t="shared" si="94"/>
        <v>0</v>
      </c>
      <c r="BC48" s="780">
        <f t="shared" si="95"/>
        <v>0</v>
      </c>
      <c r="BD48" s="782">
        <f t="shared" si="96"/>
        <v>0</v>
      </c>
      <c r="BE48" s="776">
        <f t="shared" si="97"/>
        <v>0</v>
      </c>
      <c r="BF48" s="777">
        <f t="shared" si="98"/>
        <v>0</v>
      </c>
      <c r="BG48" s="778">
        <f t="shared" si="99"/>
        <v>0</v>
      </c>
      <c r="BH48" s="779">
        <f t="shared" si="100"/>
        <v>0</v>
      </c>
      <c r="BI48" s="780">
        <f t="shared" si="101"/>
        <v>0</v>
      </c>
      <c r="BJ48" s="782">
        <f t="shared" si="102"/>
        <v>0</v>
      </c>
      <c r="BK48" s="776">
        <f t="shared" si="103"/>
        <v>0</v>
      </c>
      <c r="BL48" s="777">
        <f t="shared" si="104"/>
        <v>0</v>
      </c>
      <c r="BM48" s="778">
        <f t="shared" si="105"/>
        <v>0</v>
      </c>
      <c r="BN48" s="779">
        <f t="shared" si="106"/>
        <v>0</v>
      </c>
      <c r="BO48" s="780">
        <f t="shared" si="107"/>
        <v>0</v>
      </c>
      <c r="BP48" s="782">
        <f t="shared" si="108"/>
        <v>0</v>
      </c>
      <c r="BQ48" s="776">
        <f t="shared" si="109"/>
        <v>0</v>
      </c>
      <c r="BR48" s="777">
        <f t="shared" si="110"/>
        <v>0</v>
      </c>
      <c r="BS48" s="778">
        <f t="shared" si="111"/>
        <v>0</v>
      </c>
      <c r="BT48" s="779">
        <f t="shared" si="112"/>
        <v>0</v>
      </c>
      <c r="BU48" s="780">
        <f t="shared" si="113"/>
        <v>0</v>
      </c>
      <c r="BV48" s="782">
        <f t="shared" si="114"/>
        <v>0</v>
      </c>
      <c r="BW48" s="776">
        <f t="shared" si="115"/>
        <v>0</v>
      </c>
      <c r="BX48" s="777">
        <f t="shared" si="116"/>
        <v>0</v>
      </c>
      <c r="BY48" s="778">
        <f t="shared" si="117"/>
        <v>0</v>
      </c>
      <c r="BZ48" s="779">
        <f t="shared" si="118"/>
        <v>0</v>
      </c>
      <c r="CA48" s="780">
        <f t="shared" si="119"/>
        <v>0</v>
      </c>
      <c r="CB48" s="782">
        <f t="shared" si="120"/>
        <v>0</v>
      </c>
      <c r="CC48" s="776" t="e">
        <f t="shared" si="121"/>
        <v>#VALUE!</v>
      </c>
      <c r="CD48" s="777" t="e">
        <f t="shared" si="122"/>
        <v>#VALUE!</v>
      </c>
      <c r="CE48" s="778" t="e">
        <f t="shared" si="123"/>
        <v>#VALUE!</v>
      </c>
      <c r="CF48" s="784" t="e">
        <f t="shared" si="124"/>
        <v>#VALUE!</v>
      </c>
      <c r="CG48" s="785" t="e">
        <f t="shared" si="125"/>
        <v>#VALUE!</v>
      </c>
      <c r="CH48" s="786" t="e">
        <f t="shared" si="126"/>
        <v>#VALUE!</v>
      </c>
      <c r="CI48" s="776" t="e">
        <f t="shared" si="127"/>
        <v>#VALUE!</v>
      </c>
      <c r="CJ48" s="777" t="e">
        <f t="shared" si="128"/>
        <v>#VALUE!</v>
      </c>
      <c r="CK48" s="778" t="e">
        <f t="shared" si="129"/>
        <v>#VALUE!</v>
      </c>
      <c r="CL48" s="784" t="e">
        <f t="shared" si="130"/>
        <v>#VALUE!</v>
      </c>
      <c r="CM48" s="785" t="e">
        <f t="shared" si="131"/>
        <v>#VALUE!</v>
      </c>
      <c r="CN48" s="786" t="e">
        <f t="shared" si="132"/>
        <v>#VALUE!</v>
      </c>
      <c r="CO48" s="776" t="e">
        <f t="shared" si="133"/>
        <v>#VALUE!</v>
      </c>
      <c r="CP48" s="777" t="e">
        <f t="shared" si="134"/>
        <v>#VALUE!</v>
      </c>
      <c r="CQ48" s="778" t="e">
        <f t="shared" si="135"/>
        <v>#VALUE!</v>
      </c>
    </row>
    <row r="49" spans="1:95" x14ac:dyDescent="0.3">
      <c r="A49" s="680">
        <f>'5L-Real Prop Incremental Value'!A48</f>
        <v>0</v>
      </c>
      <c r="B49" s="681"/>
      <c r="C49" s="681"/>
      <c r="D49" s="681"/>
      <c r="E49" s="676">
        <f t="shared" si="60"/>
        <v>0</v>
      </c>
      <c r="F49" s="682"/>
      <c r="G49" s="767">
        <f>('5L-Real Prop Incremental Value'!G48)+('5L-Real Prop Incremental Value'!H48)+1</f>
        <v>1</v>
      </c>
      <c r="H49" s="768">
        <f>'5L-Real Prop Incremental Value'!I48</f>
        <v>0</v>
      </c>
      <c r="I49" s="677">
        <f>'5L-Real Prop Incremental Value'!J48</f>
        <v>0</v>
      </c>
      <c r="J49" s="682"/>
      <c r="K49" s="683"/>
      <c r="L49" s="769"/>
      <c r="M49" s="770">
        <f>'5L-Real Prop Incremental Value'!O48</f>
        <v>0</v>
      </c>
      <c r="N49" s="771">
        <f>'5L-Real Prop Incremental Value'!P48</f>
        <v>0</v>
      </c>
      <c r="O49" s="707"/>
      <c r="P49" s="793"/>
      <c r="Q49" s="795"/>
      <c r="R49" s="795"/>
      <c r="S49" s="795"/>
      <c r="U49" s="776">
        <f t="shared" si="61"/>
        <v>0</v>
      </c>
      <c r="V49" s="777">
        <f t="shared" si="62"/>
        <v>0</v>
      </c>
      <c r="W49" s="778">
        <f t="shared" si="63"/>
        <v>0</v>
      </c>
      <c r="X49" s="779">
        <f t="shared" si="64"/>
        <v>0</v>
      </c>
      <c r="Y49" s="780">
        <f t="shared" si="65"/>
        <v>0</v>
      </c>
      <c r="Z49" s="781">
        <f t="shared" si="66"/>
        <v>0</v>
      </c>
      <c r="AA49" s="776">
        <f t="shared" si="67"/>
        <v>0</v>
      </c>
      <c r="AB49" s="777">
        <f t="shared" si="68"/>
        <v>0</v>
      </c>
      <c r="AC49" s="778">
        <f t="shared" si="69"/>
        <v>0</v>
      </c>
      <c r="AD49" s="779">
        <f t="shared" si="70"/>
        <v>0</v>
      </c>
      <c r="AE49" s="780">
        <f t="shared" si="71"/>
        <v>0</v>
      </c>
      <c r="AF49" s="782">
        <f t="shared" si="72"/>
        <v>0</v>
      </c>
      <c r="AG49" s="776">
        <f t="shared" si="73"/>
        <v>0</v>
      </c>
      <c r="AH49" s="777">
        <f t="shared" si="74"/>
        <v>0</v>
      </c>
      <c r="AI49" s="783">
        <f t="shared" si="75"/>
        <v>0</v>
      </c>
      <c r="AJ49" s="779">
        <f t="shared" si="76"/>
        <v>0</v>
      </c>
      <c r="AK49" s="780">
        <f t="shared" si="77"/>
        <v>0</v>
      </c>
      <c r="AL49" s="782">
        <f t="shared" si="78"/>
        <v>0</v>
      </c>
      <c r="AM49" s="776">
        <f t="shared" si="79"/>
        <v>0</v>
      </c>
      <c r="AN49" s="777">
        <f t="shared" si="80"/>
        <v>0</v>
      </c>
      <c r="AO49" s="778">
        <f t="shared" si="81"/>
        <v>0</v>
      </c>
      <c r="AP49" s="779">
        <f t="shared" si="82"/>
        <v>0</v>
      </c>
      <c r="AQ49" s="780">
        <f t="shared" si="83"/>
        <v>0</v>
      </c>
      <c r="AR49" s="782">
        <f t="shared" si="84"/>
        <v>0</v>
      </c>
      <c r="AS49" s="776">
        <f t="shared" si="85"/>
        <v>0</v>
      </c>
      <c r="AT49" s="777">
        <f t="shared" si="86"/>
        <v>0</v>
      </c>
      <c r="AU49" s="778">
        <f t="shared" si="87"/>
        <v>0</v>
      </c>
      <c r="AV49" s="779">
        <f t="shared" si="88"/>
        <v>0</v>
      </c>
      <c r="AW49" s="780">
        <f t="shared" si="89"/>
        <v>0</v>
      </c>
      <c r="AX49" s="782">
        <f t="shared" si="90"/>
        <v>0</v>
      </c>
      <c r="AY49" s="776">
        <f t="shared" si="91"/>
        <v>0</v>
      </c>
      <c r="AZ49" s="777">
        <f t="shared" si="92"/>
        <v>0</v>
      </c>
      <c r="BA49" s="778">
        <f t="shared" si="93"/>
        <v>0</v>
      </c>
      <c r="BB49" s="779">
        <f t="shared" si="94"/>
        <v>0</v>
      </c>
      <c r="BC49" s="780">
        <f t="shared" si="95"/>
        <v>0</v>
      </c>
      <c r="BD49" s="782">
        <f t="shared" si="96"/>
        <v>0</v>
      </c>
      <c r="BE49" s="776">
        <f t="shared" si="97"/>
        <v>0</v>
      </c>
      <c r="BF49" s="777">
        <f t="shared" si="98"/>
        <v>0</v>
      </c>
      <c r="BG49" s="778">
        <f t="shared" si="99"/>
        <v>0</v>
      </c>
      <c r="BH49" s="779">
        <f t="shared" si="100"/>
        <v>0</v>
      </c>
      <c r="BI49" s="780">
        <f t="shared" si="101"/>
        <v>0</v>
      </c>
      <c r="BJ49" s="782">
        <f t="shared" si="102"/>
        <v>0</v>
      </c>
      <c r="BK49" s="776">
        <f t="shared" si="103"/>
        <v>0</v>
      </c>
      <c r="BL49" s="777">
        <f t="shared" si="104"/>
        <v>0</v>
      </c>
      <c r="BM49" s="778">
        <f t="shared" si="105"/>
        <v>0</v>
      </c>
      <c r="BN49" s="779">
        <f t="shared" si="106"/>
        <v>0</v>
      </c>
      <c r="BO49" s="780">
        <f t="shared" si="107"/>
        <v>0</v>
      </c>
      <c r="BP49" s="782">
        <f t="shared" si="108"/>
        <v>0</v>
      </c>
      <c r="BQ49" s="776">
        <f t="shared" si="109"/>
        <v>0</v>
      </c>
      <c r="BR49" s="777">
        <f t="shared" si="110"/>
        <v>0</v>
      </c>
      <c r="BS49" s="778">
        <f t="shared" si="111"/>
        <v>0</v>
      </c>
      <c r="BT49" s="779">
        <f t="shared" si="112"/>
        <v>0</v>
      </c>
      <c r="BU49" s="780">
        <f t="shared" si="113"/>
        <v>0</v>
      </c>
      <c r="BV49" s="782">
        <f t="shared" si="114"/>
        <v>0</v>
      </c>
      <c r="BW49" s="776">
        <f t="shared" si="115"/>
        <v>0</v>
      </c>
      <c r="BX49" s="777">
        <f t="shared" si="116"/>
        <v>0</v>
      </c>
      <c r="BY49" s="778">
        <f t="shared" si="117"/>
        <v>0</v>
      </c>
      <c r="BZ49" s="779">
        <f t="shared" si="118"/>
        <v>0</v>
      </c>
      <c r="CA49" s="780">
        <f t="shared" si="119"/>
        <v>0</v>
      </c>
      <c r="CB49" s="782">
        <f t="shared" si="120"/>
        <v>0</v>
      </c>
      <c r="CC49" s="776" t="e">
        <f t="shared" si="121"/>
        <v>#VALUE!</v>
      </c>
      <c r="CD49" s="777" t="e">
        <f t="shared" si="122"/>
        <v>#VALUE!</v>
      </c>
      <c r="CE49" s="778" t="e">
        <f t="shared" si="123"/>
        <v>#VALUE!</v>
      </c>
      <c r="CF49" s="784" t="e">
        <f t="shared" si="124"/>
        <v>#VALUE!</v>
      </c>
      <c r="CG49" s="785" t="e">
        <f t="shared" si="125"/>
        <v>#VALUE!</v>
      </c>
      <c r="CH49" s="786" t="e">
        <f t="shared" si="126"/>
        <v>#VALUE!</v>
      </c>
      <c r="CI49" s="776" t="e">
        <f t="shared" si="127"/>
        <v>#VALUE!</v>
      </c>
      <c r="CJ49" s="777" t="e">
        <f t="shared" si="128"/>
        <v>#VALUE!</v>
      </c>
      <c r="CK49" s="778" t="e">
        <f t="shared" si="129"/>
        <v>#VALUE!</v>
      </c>
      <c r="CL49" s="784" t="e">
        <f t="shared" si="130"/>
        <v>#VALUE!</v>
      </c>
      <c r="CM49" s="785" t="e">
        <f t="shared" si="131"/>
        <v>#VALUE!</v>
      </c>
      <c r="CN49" s="786" t="e">
        <f t="shared" si="132"/>
        <v>#VALUE!</v>
      </c>
      <c r="CO49" s="776" t="e">
        <f t="shared" si="133"/>
        <v>#VALUE!</v>
      </c>
      <c r="CP49" s="777" t="e">
        <f t="shared" si="134"/>
        <v>#VALUE!</v>
      </c>
      <c r="CQ49" s="778" t="e">
        <f t="shared" si="135"/>
        <v>#VALUE!</v>
      </c>
    </row>
    <row r="50" spans="1:95" x14ac:dyDescent="0.3">
      <c r="A50" s="680">
        <f>'5L-Real Prop Incremental Value'!A49</f>
        <v>0</v>
      </c>
      <c r="B50" s="681"/>
      <c r="C50" s="681"/>
      <c r="D50" s="681"/>
      <c r="E50" s="676">
        <f t="shared" si="60"/>
        <v>0</v>
      </c>
      <c r="F50" s="682"/>
      <c r="G50" s="767">
        <f>('5L-Real Prop Incremental Value'!G49)+('5L-Real Prop Incremental Value'!H49)+1</f>
        <v>1</v>
      </c>
      <c r="H50" s="768">
        <f>'5L-Real Prop Incremental Value'!I49</f>
        <v>0</v>
      </c>
      <c r="I50" s="677">
        <f>'5L-Real Prop Incremental Value'!J49</f>
        <v>0</v>
      </c>
      <c r="J50" s="682"/>
      <c r="K50" s="683"/>
      <c r="L50" s="769"/>
      <c r="M50" s="770">
        <f>'5L-Real Prop Incremental Value'!O49</f>
        <v>0</v>
      </c>
      <c r="N50" s="771">
        <f>'5L-Real Prop Incremental Value'!P49</f>
        <v>0</v>
      </c>
      <c r="O50" s="707"/>
      <c r="P50" s="793"/>
      <c r="Q50" s="795"/>
      <c r="R50" s="795"/>
      <c r="S50" s="795"/>
      <c r="U50" s="776">
        <f t="shared" si="61"/>
        <v>0</v>
      </c>
      <c r="V50" s="777">
        <f t="shared" si="62"/>
        <v>0</v>
      </c>
      <c r="W50" s="778">
        <f t="shared" si="63"/>
        <v>0</v>
      </c>
      <c r="X50" s="779">
        <f t="shared" si="64"/>
        <v>0</v>
      </c>
      <c r="Y50" s="780">
        <f t="shared" si="65"/>
        <v>0</v>
      </c>
      <c r="Z50" s="781">
        <f t="shared" si="66"/>
        <v>0</v>
      </c>
      <c r="AA50" s="776">
        <f t="shared" si="67"/>
        <v>0</v>
      </c>
      <c r="AB50" s="777">
        <f t="shared" si="68"/>
        <v>0</v>
      </c>
      <c r="AC50" s="778">
        <f t="shared" si="69"/>
        <v>0</v>
      </c>
      <c r="AD50" s="779">
        <f t="shared" si="70"/>
        <v>0</v>
      </c>
      <c r="AE50" s="780">
        <f t="shared" si="71"/>
        <v>0</v>
      </c>
      <c r="AF50" s="782">
        <f t="shared" si="72"/>
        <v>0</v>
      </c>
      <c r="AG50" s="776">
        <f t="shared" si="73"/>
        <v>0</v>
      </c>
      <c r="AH50" s="777">
        <f t="shared" si="74"/>
        <v>0</v>
      </c>
      <c r="AI50" s="783">
        <f t="shared" si="75"/>
        <v>0</v>
      </c>
      <c r="AJ50" s="779">
        <f t="shared" si="76"/>
        <v>0</v>
      </c>
      <c r="AK50" s="780">
        <f t="shared" si="77"/>
        <v>0</v>
      </c>
      <c r="AL50" s="782">
        <f t="shared" si="78"/>
        <v>0</v>
      </c>
      <c r="AM50" s="776">
        <f t="shared" si="79"/>
        <v>0</v>
      </c>
      <c r="AN50" s="777">
        <f t="shared" si="80"/>
        <v>0</v>
      </c>
      <c r="AO50" s="778">
        <f t="shared" si="81"/>
        <v>0</v>
      </c>
      <c r="AP50" s="779">
        <f t="shared" si="82"/>
        <v>0</v>
      </c>
      <c r="AQ50" s="780">
        <f t="shared" si="83"/>
        <v>0</v>
      </c>
      <c r="AR50" s="782">
        <f t="shared" si="84"/>
        <v>0</v>
      </c>
      <c r="AS50" s="776">
        <f t="shared" si="85"/>
        <v>0</v>
      </c>
      <c r="AT50" s="777">
        <f t="shared" si="86"/>
        <v>0</v>
      </c>
      <c r="AU50" s="778">
        <f t="shared" si="87"/>
        <v>0</v>
      </c>
      <c r="AV50" s="779">
        <f t="shared" si="88"/>
        <v>0</v>
      </c>
      <c r="AW50" s="780">
        <f t="shared" si="89"/>
        <v>0</v>
      </c>
      <c r="AX50" s="782">
        <f t="shared" si="90"/>
        <v>0</v>
      </c>
      <c r="AY50" s="776">
        <f t="shared" si="91"/>
        <v>0</v>
      </c>
      <c r="AZ50" s="777">
        <f t="shared" si="92"/>
        <v>0</v>
      </c>
      <c r="BA50" s="778">
        <f t="shared" si="93"/>
        <v>0</v>
      </c>
      <c r="BB50" s="779">
        <f t="shared" si="94"/>
        <v>0</v>
      </c>
      <c r="BC50" s="780">
        <f t="shared" si="95"/>
        <v>0</v>
      </c>
      <c r="BD50" s="782">
        <f t="shared" si="96"/>
        <v>0</v>
      </c>
      <c r="BE50" s="776">
        <f t="shared" si="97"/>
        <v>0</v>
      </c>
      <c r="BF50" s="777">
        <f t="shared" si="98"/>
        <v>0</v>
      </c>
      <c r="BG50" s="778">
        <f t="shared" si="99"/>
        <v>0</v>
      </c>
      <c r="BH50" s="779">
        <f t="shared" si="100"/>
        <v>0</v>
      </c>
      <c r="BI50" s="780">
        <f t="shared" si="101"/>
        <v>0</v>
      </c>
      <c r="BJ50" s="782">
        <f t="shared" si="102"/>
        <v>0</v>
      </c>
      <c r="BK50" s="776">
        <f t="shared" si="103"/>
        <v>0</v>
      </c>
      <c r="BL50" s="777">
        <f t="shared" si="104"/>
        <v>0</v>
      </c>
      <c r="BM50" s="778">
        <f t="shared" si="105"/>
        <v>0</v>
      </c>
      <c r="BN50" s="779">
        <f t="shared" si="106"/>
        <v>0</v>
      </c>
      <c r="BO50" s="780">
        <f t="shared" si="107"/>
        <v>0</v>
      </c>
      <c r="BP50" s="782">
        <f t="shared" si="108"/>
        <v>0</v>
      </c>
      <c r="BQ50" s="776">
        <f t="shared" si="109"/>
        <v>0</v>
      </c>
      <c r="BR50" s="777">
        <f t="shared" si="110"/>
        <v>0</v>
      </c>
      <c r="BS50" s="778">
        <f t="shared" si="111"/>
        <v>0</v>
      </c>
      <c r="BT50" s="779">
        <f t="shared" si="112"/>
        <v>0</v>
      </c>
      <c r="BU50" s="780">
        <f t="shared" si="113"/>
        <v>0</v>
      </c>
      <c r="BV50" s="782">
        <f t="shared" si="114"/>
        <v>0</v>
      </c>
      <c r="BW50" s="776">
        <f t="shared" si="115"/>
        <v>0</v>
      </c>
      <c r="BX50" s="777">
        <f t="shared" si="116"/>
        <v>0</v>
      </c>
      <c r="BY50" s="778">
        <f t="shared" si="117"/>
        <v>0</v>
      </c>
      <c r="BZ50" s="779">
        <f t="shared" si="118"/>
        <v>0</v>
      </c>
      <c r="CA50" s="780">
        <f t="shared" si="119"/>
        <v>0</v>
      </c>
      <c r="CB50" s="782">
        <f t="shared" si="120"/>
        <v>0</v>
      </c>
      <c r="CC50" s="776" t="e">
        <f t="shared" si="121"/>
        <v>#VALUE!</v>
      </c>
      <c r="CD50" s="777" t="e">
        <f t="shared" si="122"/>
        <v>#VALUE!</v>
      </c>
      <c r="CE50" s="778" t="e">
        <f t="shared" si="123"/>
        <v>#VALUE!</v>
      </c>
      <c r="CF50" s="784" t="e">
        <f t="shared" si="124"/>
        <v>#VALUE!</v>
      </c>
      <c r="CG50" s="785" t="e">
        <f t="shared" si="125"/>
        <v>#VALUE!</v>
      </c>
      <c r="CH50" s="786" t="e">
        <f t="shared" si="126"/>
        <v>#VALUE!</v>
      </c>
      <c r="CI50" s="776" t="e">
        <f t="shared" si="127"/>
        <v>#VALUE!</v>
      </c>
      <c r="CJ50" s="777" t="e">
        <f t="shared" si="128"/>
        <v>#VALUE!</v>
      </c>
      <c r="CK50" s="778" t="e">
        <f t="shared" si="129"/>
        <v>#VALUE!</v>
      </c>
      <c r="CL50" s="784" t="e">
        <f t="shared" si="130"/>
        <v>#VALUE!</v>
      </c>
      <c r="CM50" s="785" t="e">
        <f t="shared" si="131"/>
        <v>#VALUE!</v>
      </c>
      <c r="CN50" s="786" t="e">
        <f t="shared" si="132"/>
        <v>#VALUE!</v>
      </c>
      <c r="CO50" s="776" t="e">
        <f t="shared" si="133"/>
        <v>#VALUE!</v>
      </c>
      <c r="CP50" s="777" t="e">
        <f t="shared" si="134"/>
        <v>#VALUE!</v>
      </c>
      <c r="CQ50" s="778" t="e">
        <f t="shared" si="135"/>
        <v>#VALUE!</v>
      </c>
    </row>
    <row r="51" spans="1:95" x14ac:dyDescent="0.3">
      <c r="A51" s="680">
        <f>'5L-Real Prop Incremental Value'!A50</f>
        <v>0</v>
      </c>
      <c r="B51" s="681"/>
      <c r="C51" s="681"/>
      <c r="D51" s="681"/>
      <c r="E51" s="676">
        <f t="shared" si="60"/>
        <v>0</v>
      </c>
      <c r="F51" s="682"/>
      <c r="G51" s="767">
        <f>('5L-Real Prop Incremental Value'!G50)+('5L-Real Prop Incremental Value'!H50)+1</f>
        <v>1</v>
      </c>
      <c r="H51" s="768">
        <f>'5L-Real Prop Incremental Value'!I50</f>
        <v>0</v>
      </c>
      <c r="I51" s="677">
        <f>'5L-Real Prop Incremental Value'!J50</f>
        <v>0</v>
      </c>
      <c r="J51" s="682"/>
      <c r="K51" s="683"/>
      <c r="L51" s="769"/>
      <c r="M51" s="770">
        <f>'5L-Real Prop Incremental Value'!O50</f>
        <v>0</v>
      </c>
      <c r="N51" s="771">
        <f>'5L-Real Prop Incremental Value'!P50</f>
        <v>0</v>
      </c>
      <c r="O51" s="707"/>
      <c r="P51" s="793"/>
      <c r="Q51" s="795"/>
      <c r="R51" s="795"/>
      <c r="S51" s="795"/>
      <c r="U51" s="776">
        <f t="shared" si="61"/>
        <v>0</v>
      </c>
      <c r="V51" s="777">
        <f t="shared" si="62"/>
        <v>0</v>
      </c>
      <c r="W51" s="778">
        <f t="shared" si="63"/>
        <v>0</v>
      </c>
      <c r="X51" s="779">
        <f t="shared" si="64"/>
        <v>0</v>
      </c>
      <c r="Y51" s="780">
        <f t="shared" si="65"/>
        <v>0</v>
      </c>
      <c r="Z51" s="781">
        <f t="shared" si="66"/>
        <v>0</v>
      </c>
      <c r="AA51" s="776">
        <f t="shared" si="67"/>
        <v>0</v>
      </c>
      <c r="AB51" s="777">
        <f t="shared" si="68"/>
        <v>0</v>
      </c>
      <c r="AC51" s="778">
        <f t="shared" si="69"/>
        <v>0</v>
      </c>
      <c r="AD51" s="779">
        <f t="shared" si="70"/>
        <v>0</v>
      </c>
      <c r="AE51" s="780">
        <f t="shared" si="71"/>
        <v>0</v>
      </c>
      <c r="AF51" s="782">
        <f t="shared" si="72"/>
        <v>0</v>
      </c>
      <c r="AG51" s="776">
        <f t="shared" si="73"/>
        <v>0</v>
      </c>
      <c r="AH51" s="777">
        <f t="shared" si="74"/>
        <v>0</v>
      </c>
      <c r="AI51" s="783">
        <f t="shared" si="75"/>
        <v>0</v>
      </c>
      <c r="AJ51" s="779">
        <f t="shared" si="76"/>
        <v>0</v>
      </c>
      <c r="AK51" s="780">
        <f t="shared" si="77"/>
        <v>0</v>
      </c>
      <c r="AL51" s="782">
        <f t="shared" si="78"/>
        <v>0</v>
      </c>
      <c r="AM51" s="776">
        <f t="shared" si="79"/>
        <v>0</v>
      </c>
      <c r="AN51" s="777">
        <f t="shared" si="80"/>
        <v>0</v>
      </c>
      <c r="AO51" s="778">
        <f t="shared" si="81"/>
        <v>0</v>
      </c>
      <c r="AP51" s="779">
        <f t="shared" si="82"/>
        <v>0</v>
      </c>
      <c r="AQ51" s="780">
        <f t="shared" si="83"/>
        <v>0</v>
      </c>
      <c r="AR51" s="782">
        <f t="shared" si="84"/>
        <v>0</v>
      </c>
      <c r="AS51" s="776">
        <f t="shared" si="85"/>
        <v>0</v>
      </c>
      <c r="AT51" s="777">
        <f t="shared" si="86"/>
        <v>0</v>
      </c>
      <c r="AU51" s="778">
        <f t="shared" si="87"/>
        <v>0</v>
      </c>
      <c r="AV51" s="779">
        <f t="shared" si="88"/>
        <v>0</v>
      </c>
      <c r="AW51" s="780">
        <f t="shared" si="89"/>
        <v>0</v>
      </c>
      <c r="AX51" s="782">
        <f t="shared" si="90"/>
        <v>0</v>
      </c>
      <c r="AY51" s="776">
        <f t="shared" si="91"/>
        <v>0</v>
      </c>
      <c r="AZ51" s="777">
        <f t="shared" si="92"/>
        <v>0</v>
      </c>
      <c r="BA51" s="778">
        <f t="shared" si="93"/>
        <v>0</v>
      </c>
      <c r="BB51" s="779">
        <f t="shared" si="94"/>
        <v>0</v>
      </c>
      <c r="BC51" s="780">
        <f t="shared" si="95"/>
        <v>0</v>
      </c>
      <c r="BD51" s="782">
        <f t="shared" si="96"/>
        <v>0</v>
      </c>
      <c r="BE51" s="776">
        <f t="shared" si="97"/>
        <v>0</v>
      </c>
      <c r="BF51" s="777">
        <f t="shared" si="98"/>
        <v>0</v>
      </c>
      <c r="BG51" s="778">
        <f t="shared" si="99"/>
        <v>0</v>
      </c>
      <c r="BH51" s="779">
        <f t="shared" si="100"/>
        <v>0</v>
      </c>
      <c r="BI51" s="780">
        <f t="shared" si="101"/>
        <v>0</v>
      </c>
      <c r="BJ51" s="782">
        <f t="shared" si="102"/>
        <v>0</v>
      </c>
      <c r="BK51" s="776">
        <f t="shared" si="103"/>
        <v>0</v>
      </c>
      <c r="BL51" s="777">
        <f t="shared" si="104"/>
        <v>0</v>
      </c>
      <c r="BM51" s="778">
        <f t="shared" si="105"/>
        <v>0</v>
      </c>
      <c r="BN51" s="779">
        <f t="shared" si="106"/>
        <v>0</v>
      </c>
      <c r="BO51" s="780">
        <f t="shared" si="107"/>
        <v>0</v>
      </c>
      <c r="BP51" s="782">
        <f t="shared" si="108"/>
        <v>0</v>
      </c>
      <c r="BQ51" s="776">
        <f t="shared" si="109"/>
        <v>0</v>
      </c>
      <c r="BR51" s="777">
        <f t="shared" si="110"/>
        <v>0</v>
      </c>
      <c r="BS51" s="778">
        <f t="shared" si="111"/>
        <v>0</v>
      </c>
      <c r="BT51" s="779">
        <f t="shared" si="112"/>
        <v>0</v>
      </c>
      <c r="BU51" s="780">
        <f t="shared" si="113"/>
        <v>0</v>
      </c>
      <c r="BV51" s="782">
        <f t="shared" si="114"/>
        <v>0</v>
      </c>
      <c r="BW51" s="776">
        <f t="shared" si="115"/>
        <v>0</v>
      </c>
      <c r="BX51" s="777">
        <f t="shared" si="116"/>
        <v>0</v>
      </c>
      <c r="BY51" s="778">
        <f t="shared" si="117"/>
        <v>0</v>
      </c>
      <c r="BZ51" s="779">
        <f t="shared" si="118"/>
        <v>0</v>
      </c>
      <c r="CA51" s="780">
        <f t="shared" si="119"/>
        <v>0</v>
      </c>
      <c r="CB51" s="782">
        <f t="shared" si="120"/>
        <v>0</v>
      </c>
      <c r="CC51" s="776" t="e">
        <f t="shared" si="121"/>
        <v>#VALUE!</v>
      </c>
      <c r="CD51" s="777" t="e">
        <f t="shared" si="122"/>
        <v>#VALUE!</v>
      </c>
      <c r="CE51" s="778" t="e">
        <f t="shared" si="123"/>
        <v>#VALUE!</v>
      </c>
      <c r="CF51" s="784" t="e">
        <f t="shared" si="124"/>
        <v>#VALUE!</v>
      </c>
      <c r="CG51" s="785" t="e">
        <f t="shared" si="125"/>
        <v>#VALUE!</v>
      </c>
      <c r="CH51" s="786" t="e">
        <f t="shared" si="126"/>
        <v>#VALUE!</v>
      </c>
      <c r="CI51" s="776" t="e">
        <f t="shared" si="127"/>
        <v>#VALUE!</v>
      </c>
      <c r="CJ51" s="777" t="e">
        <f t="shared" si="128"/>
        <v>#VALUE!</v>
      </c>
      <c r="CK51" s="778" t="e">
        <f t="shared" si="129"/>
        <v>#VALUE!</v>
      </c>
      <c r="CL51" s="784" t="e">
        <f t="shared" si="130"/>
        <v>#VALUE!</v>
      </c>
      <c r="CM51" s="785" t="e">
        <f t="shared" si="131"/>
        <v>#VALUE!</v>
      </c>
      <c r="CN51" s="786" t="e">
        <f t="shared" si="132"/>
        <v>#VALUE!</v>
      </c>
      <c r="CO51" s="776" t="e">
        <f t="shared" si="133"/>
        <v>#VALUE!</v>
      </c>
      <c r="CP51" s="777" t="e">
        <f t="shared" si="134"/>
        <v>#VALUE!</v>
      </c>
      <c r="CQ51" s="778" t="e">
        <f t="shared" si="135"/>
        <v>#VALUE!</v>
      </c>
    </row>
    <row r="52" spans="1:95" x14ac:dyDescent="0.3">
      <c r="A52" s="680">
        <f>'5L-Real Prop Incremental Value'!A51</f>
        <v>0</v>
      </c>
      <c r="B52" s="681"/>
      <c r="C52" s="681"/>
      <c r="D52" s="681"/>
      <c r="E52" s="676">
        <f t="shared" si="60"/>
        <v>0</v>
      </c>
      <c r="F52" s="682"/>
      <c r="G52" s="767">
        <f>('5L-Real Prop Incremental Value'!G51)+('5L-Real Prop Incremental Value'!H51)+1</f>
        <v>1</v>
      </c>
      <c r="H52" s="768">
        <f>'5L-Real Prop Incremental Value'!I51</f>
        <v>0</v>
      </c>
      <c r="I52" s="677">
        <f>'5L-Real Prop Incremental Value'!J51</f>
        <v>0</v>
      </c>
      <c r="J52" s="682"/>
      <c r="K52" s="683"/>
      <c r="L52" s="769"/>
      <c r="M52" s="770">
        <f>'5L-Real Prop Incremental Value'!O51</f>
        <v>0</v>
      </c>
      <c r="N52" s="771">
        <f>'5L-Real Prop Incremental Value'!P51</f>
        <v>0</v>
      </c>
      <c r="O52" s="707"/>
      <c r="P52" s="793"/>
      <c r="Q52" s="795"/>
      <c r="R52" s="795"/>
      <c r="S52" s="795"/>
      <c r="U52" s="776">
        <f t="shared" si="61"/>
        <v>0</v>
      </c>
      <c r="V52" s="777">
        <f t="shared" si="62"/>
        <v>0</v>
      </c>
      <c r="W52" s="778">
        <f t="shared" si="63"/>
        <v>0</v>
      </c>
      <c r="X52" s="779">
        <f t="shared" si="64"/>
        <v>0</v>
      </c>
      <c r="Y52" s="780">
        <f t="shared" si="65"/>
        <v>0</v>
      </c>
      <c r="Z52" s="781">
        <f t="shared" si="66"/>
        <v>0</v>
      </c>
      <c r="AA52" s="776">
        <f t="shared" si="67"/>
        <v>0</v>
      </c>
      <c r="AB52" s="777">
        <f t="shared" si="68"/>
        <v>0</v>
      </c>
      <c r="AC52" s="778">
        <f t="shared" si="69"/>
        <v>0</v>
      </c>
      <c r="AD52" s="779">
        <f t="shared" si="70"/>
        <v>0</v>
      </c>
      <c r="AE52" s="780">
        <f t="shared" si="71"/>
        <v>0</v>
      </c>
      <c r="AF52" s="782">
        <f t="shared" si="72"/>
        <v>0</v>
      </c>
      <c r="AG52" s="776">
        <f t="shared" si="73"/>
        <v>0</v>
      </c>
      <c r="AH52" s="777">
        <f t="shared" si="74"/>
        <v>0</v>
      </c>
      <c r="AI52" s="783">
        <f t="shared" si="75"/>
        <v>0</v>
      </c>
      <c r="AJ52" s="779">
        <f t="shared" si="76"/>
        <v>0</v>
      </c>
      <c r="AK52" s="780">
        <f t="shared" si="77"/>
        <v>0</v>
      </c>
      <c r="AL52" s="782">
        <f t="shared" si="78"/>
        <v>0</v>
      </c>
      <c r="AM52" s="776">
        <f t="shared" si="79"/>
        <v>0</v>
      </c>
      <c r="AN52" s="777">
        <f t="shared" si="80"/>
        <v>0</v>
      </c>
      <c r="AO52" s="778">
        <f t="shared" si="81"/>
        <v>0</v>
      </c>
      <c r="AP52" s="779">
        <f t="shared" si="82"/>
        <v>0</v>
      </c>
      <c r="AQ52" s="780">
        <f t="shared" si="83"/>
        <v>0</v>
      </c>
      <c r="AR52" s="782">
        <f t="shared" si="84"/>
        <v>0</v>
      </c>
      <c r="AS52" s="776">
        <f t="shared" si="85"/>
        <v>0</v>
      </c>
      <c r="AT52" s="777">
        <f t="shared" si="86"/>
        <v>0</v>
      </c>
      <c r="AU52" s="778">
        <f t="shared" si="87"/>
        <v>0</v>
      </c>
      <c r="AV52" s="779">
        <f t="shared" si="88"/>
        <v>0</v>
      </c>
      <c r="AW52" s="780">
        <f t="shared" si="89"/>
        <v>0</v>
      </c>
      <c r="AX52" s="782">
        <f t="shared" si="90"/>
        <v>0</v>
      </c>
      <c r="AY52" s="776">
        <f t="shared" si="91"/>
        <v>0</v>
      </c>
      <c r="AZ52" s="777">
        <f t="shared" si="92"/>
        <v>0</v>
      </c>
      <c r="BA52" s="778">
        <f t="shared" si="93"/>
        <v>0</v>
      </c>
      <c r="BB52" s="779">
        <f t="shared" si="94"/>
        <v>0</v>
      </c>
      <c r="BC52" s="780">
        <f t="shared" si="95"/>
        <v>0</v>
      </c>
      <c r="BD52" s="782">
        <f t="shared" si="96"/>
        <v>0</v>
      </c>
      <c r="BE52" s="776">
        <f t="shared" si="97"/>
        <v>0</v>
      </c>
      <c r="BF52" s="777">
        <f t="shared" si="98"/>
        <v>0</v>
      </c>
      <c r="BG52" s="778">
        <f t="shared" si="99"/>
        <v>0</v>
      </c>
      <c r="BH52" s="779">
        <f t="shared" si="100"/>
        <v>0</v>
      </c>
      <c r="BI52" s="780">
        <f t="shared" si="101"/>
        <v>0</v>
      </c>
      <c r="BJ52" s="782">
        <f t="shared" si="102"/>
        <v>0</v>
      </c>
      <c r="BK52" s="776">
        <f t="shared" si="103"/>
        <v>0</v>
      </c>
      <c r="BL52" s="777">
        <f t="shared" si="104"/>
        <v>0</v>
      </c>
      <c r="BM52" s="778">
        <f t="shared" si="105"/>
        <v>0</v>
      </c>
      <c r="BN52" s="779">
        <f t="shared" si="106"/>
        <v>0</v>
      </c>
      <c r="BO52" s="780">
        <f t="shared" si="107"/>
        <v>0</v>
      </c>
      <c r="BP52" s="782">
        <f t="shared" si="108"/>
        <v>0</v>
      </c>
      <c r="BQ52" s="776">
        <f t="shared" si="109"/>
        <v>0</v>
      </c>
      <c r="BR52" s="777">
        <f t="shared" si="110"/>
        <v>0</v>
      </c>
      <c r="BS52" s="778">
        <f t="shared" si="111"/>
        <v>0</v>
      </c>
      <c r="BT52" s="779">
        <f t="shared" si="112"/>
        <v>0</v>
      </c>
      <c r="BU52" s="780">
        <f t="shared" si="113"/>
        <v>0</v>
      </c>
      <c r="BV52" s="782">
        <f t="shared" si="114"/>
        <v>0</v>
      </c>
      <c r="BW52" s="776">
        <f t="shared" si="115"/>
        <v>0</v>
      </c>
      <c r="BX52" s="777">
        <f t="shared" si="116"/>
        <v>0</v>
      </c>
      <c r="BY52" s="778">
        <f t="shared" si="117"/>
        <v>0</v>
      </c>
      <c r="BZ52" s="779">
        <f t="shared" si="118"/>
        <v>0</v>
      </c>
      <c r="CA52" s="780">
        <f t="shared" si="119"/>
        <v>0</v>
      </c>
      <c r="CB52" s="782">
        <f t="shared" si="120"/>
        <v>0</v>
      </c>
      <c r="CC52" s="776" t="e">
        <f t="shared" si="121"/>
        <v>#VALUE!</v>
      </c>
      <c r="CD52" s="777" t="e">
        <f t="shared" si="122"/>
        <v>#VALUE!</v>
      </c>
      <c r="CE52" s="778" t="e">
        <f t="shared" si="123"/>
        <v>#VALUE!</v>
      </c>
      <c r="CF52" s="784" t="e">
        <f t="shared" si="124"/>
        <v>#VALUE!</v>
      </c>
      <c r="CG52" s="785" t="e">
        <f t="shared" si="125"/>
        <v>#VALUE!</v>
      </c>
      <c r="CH52" s="786" t="e">
        <f t="shared" si="126"/>
        <v>#VALUE!</v>
      </c>
      <c r="CI52" s="776" t="e">
        <f t="shared" si="127"/>
        <v>#VALUE!</v>
      </c>
      <c r="CJ52" s="777" t="e">
        <f t="shared" si="128"/>
        <v>#VALUE!</v>
      </c>
      <c r="CK52" s="778" t="e">
        <f t="shared" si="129"/>
        <v>#VALUE!</v>
      </c>
      <c r="CL52" s="784" t="e">
        <f t="shared" si="130"/>
        <v>#VALUE!</v>
      </c>
      <c r="CM52" s="785" t="e">
        <f t="shared" si="131"/>
        <v>#VALUE!</v>
      </c>
      <c r="CN52" s="786" t="e">
        <f t="shared" si="132"/>
        <v>#VALUE!</v>
      </c>
      <c r="CO52" s="776" t="e">
        <f t="shared" si="133"/>
        <v>#VALUE!</v>
      </c>
      <c r="CP52" s="777" t="e">
        <f t="shared" si="134"/>
        <v>#VALUE!</v>
      </c>
      <c r="CQ52" s="778" t="e">
        <f t="shared" si="135"/>
        <v>#VALUE!</v>
      </c>
    </row>
    <row r="53" spans="1:95" ht="15" thickBot="1" x14ac:dyDescent="0.35">
      <c r="A53" s="685">
        <f>'5L-Real Prop Incremental Value'!A52</f>
        <v>0</v>
      </c>
      <c r="B53" s="686"/>
      <c r="C53" s="686"/>
      <c r="D53" s="686"/>
      <c r="E53" s="687">
        <f t="shared" si="60"/>
        <v>0</v>
      </c>
      <c r="F53" s="688"/>
      <c r="G53" s="767">
        <f>('5L-Real Prop Incremental Value'!G52)+('5L-Real Prop Incremental Value'!H52)+1</f>
        <v>1</v>
      </c>
      <c r="H53" s="796">
        <f>'5L-Real Prop Incremental Value'!I52</f>
        <v>0</v>
      </c>
      <c r="I53" s="689">
        <f>'5L-Real Prop Incremental Value'!J52</f>
        <v>0</v>
      </c>
      <c r="J53" s="688"/>
      <c r="K53" s="690"/>
      <c r="L53" s="797"/>
      <c r="M53" s="798">
        <f>'5L-Real Prop Incremental Value'!O52</f>
        <v>0</v>
      </c>
      <c r="N53" s="799">
        <f>'5L-Real Prop Incremental Value'!P52</f>
        <v>0</v>
      </c>
      <c r="O53" s="800"/>
      <c r="P53" s="801"/>
      <c r="Q53" s="802"/>
      <c r="R53" s="802"/>
      <c r="S53" s="802"/>
      <c r="T53" s="803"/>
      <c r="U53" s="804">
        <f t="shared" si="61"/>
        <v>0</v>
      </c>
      <c r="V53" s="805">
        <f t="shared" si="62"/>
        <v>0</v>
      </c>
      <c r="W53" s="806">
        <f t="shared" si="63"/>
        <v>0</v>
      </c>
      <c r="X53" s="807">
        <f t="shared" si="64"/>
        <v>0</v>
      </c>
      <c r="Y53" s="808">
        <f t="shared" si="65"/>
        <v>0</v>
      </c>
      <c r="Z53" s="809">
        <f t="shared" si="66"/>
        <v>0</v>
      </c>
      <c r="AA53" s="804">
        <f t="shared" si="67"/>
        <v>0</v>
      </c>
      <c r="AB53" s="805">
        <f t="shared" si="68"/>
        <v>0</v>
      </c>
      <c r="AC53" s="806">
        <f t="shared" si="69"/>
        <v>0</v>
      </c>
      <c r="AD53" s="807">
        <f t="shared" si="70"/>
        <v>0</v>
      </c>
      <c r="AE53" s="808">
        <f t="shared" si="71"/>
        <v>0</v>
      </c>
      <c r="AF53" s="810">
        <f t="shared" si="72"/>
        <v>0</v>
      </c>
      <c r="AG53" s="804">
        <f t="shared" si="73"/>
        <v>0</v>
      </c>
      <c r="AH53" s="805">
        <f t="shared" si="74"/>
        <v>0</v>
      </c>
      <c r="AI53" s="811">
        <f t="shared" si="75"/>
        <v>0</v>
      </c>
      <c r="AJ53" s="807">
        <f t="shared" si="76"/>
        <v>0</v>
      </c>
      <c r="AK53" s="808">
        <f t="shared" si="77"/>
        <v>0</v>
      </c>
      <c r="AL53" s="810">
        <f t="shared" si="78"/>
        <v>0</v>
      </c>
      <c r="AM53" s="804">
        <f t="shared" si="79"/>
        <v>0</v>
      </c>
      <c r="AN53" s="805">
        <f t="shared" si="80"/>
        <v>0</v>
      </c>
      <c r="AO53" s="806">
        <f t="shared" si="81"/>
        <v>0</v>
      </c>
      <c r="AP53" s="807">
        <f t="shared" si="82"/>
        <v>0</v>
      </c>
      <c r="AQ53" s="808">
        <f t="shared" si="83"/>
        <v>0</v>
      </c>
      <c r="AR53" s="810">
        <f t="shared" si="84"/>
        <v>0</v>
      </c>
      <c r="AS53" s="804">
        <f t="shared" si="85"/>
        <v>0</v>
      </c>
      <c r="AT53" s="805">
        <f t="shared" si="86"/>
        <v>0</v>
      </c>
      <c r="AU53" s="806">
        <f t="shared" si="87"/>
        <v>0</v>
      </c>
      <c r="AV53" s="807">
        <f t="shared" si="88"/>
        <v>0</v>
      </c>
      <c r="AW53" s="808">
        <f t="shared" si="89"/>
        <v>0</v>
      </c>
      <c r="AX53" s="810">
        <f t="shared" si="90"/>
        <v>0</v>
      </c>
      <c r="AY53" s="804">
        <f t="shared" si="91"/>
        <v>0</v>
      </c>
      <c r="AZ53" s="805">
        <f t="shared" si="92"/>
        <v>0</v>
      </c>
      <c r="BA53" s="806">
        <f t="shared" si="93"/>
        <v>0</v>
      </c>
      <c r="BB53" s="807">
        <f t="shared" si="94"/>
        <v>0</v>
      </c>
      <c r="BC53" s="808">
        <f t="shared" si="95"/>
        <v>0</v>
      </c>
      <c r="BD53" s="810">
        <f t="shared" si="96"/>
        <v>0</v>
      </c>
      <c r="BE53" s="804">
        <f t="shared" si="97"/>
        <v>0</v>
      </c>
      <c r="BF53" s="805">
        <f t="shared" si="98"/>
        <v>0</v>
      </c>
      <c r="BG53" s="806">
        <f t="shared" si="99"/>
        <v>0</v>
      </c>
      <c r="BH53" s="807">
        <f t="shared" si="100"/>
        <v>0</v>
      </c>
      <c r="BI53" s="808">
        <f t="shared" si="101"/>
        <v>0</v>
      </c>
      <c r="BJ53" s="810">
        <f t="shared" si="102"/>
        <v>0</v>
      </c>
      <c r="BK53" s="804">
        <f t="shared" si="103"/>
        <v>0</v>
      </c>
      <c r="BL53" s="805">
        <f t="shared" si="104"/>
        <v>0</v>
      </c>
      <c r="BM53" s="806">
        <f t="shared" si="105"/>
        <v>0</v>
      </c>
      <c r="BN53" s="807">
        <f t="shared" si="106"/>
        <v>0</v>
      </c>
      <c r="BO53" s="808">
        <f t="shared" si="107"/>
        <v>0</v>
      </c>
      <c r="BP53" s="810">
        <f t="shared" si="108"/>
        <v>0</v>
      </c>
      <c r="BQ53" s="804">
        <f t="shared" si="109"/>
        <v>0</v>
      </c>
      <c r="BR53" s="805">
        <f t="shared" si="110"/>
        <v>0</v>
      </c>
      <c r="BS53" s="806">
        <f t="shared" si="111"/>
        <v>0</v>
      </c>
      <c r="BT53" s="807">
        <f t="shared" si="112"/>
        <v>0</v>
      </c>
      <c r="BU53" s="808">
        <f t="shared" si="113"/>
        <v>0</v>
      </c>
      <c r="BV53" s="810">
        <f t="shared" si="114"/>
        <v>0</v>
      </c>
      <c r="BW53" s="804">
        <f t="shared" si="115"/>
        <v>0</v>
      </c>
      <c r="BX53" s="805">
        <f t="shared" si="116"/>
        <v>0</v>
      </c>
      <c r="BY53" s="806">
        <f t="shared" si="117"/>
        <v>0</v>
      </c>
      <c r="BZ53" s="807">
        <f t="shared" si="118"/>
        <v>0</v>
      </c>
      <c r="CA53" s="808">
        <f t="shared" si="119"/>
        <v>0</v>
      </c>
      <c r="CB53" s="810">
        <f t="shared" si="120"/>
        <v>0</v>
      </c>
      <c r="CC53" s="776" t="e">
        <f t="shared" si="121"/>
        <v>#VALUE!</v>
      </c>
      <c r="CD53" s="777" t="e">
        <f t="shared" si="122"/>
        <v>#VALUE!</v>
      </c>
      <c r="CE53" s="778" t="e">
        <f t="shared" si="123"/>
        <v>#VALUE!</v>
      </c>
      <c r="CF53" s="784" t="e">
        <f t="shared" si="124"/>
        <v>#VALUE!</v>
      </c>
      <c r="CG53" s="785" t="e">
        <f t="shared" si="125"/>
        <v>#VALUE!</v>
      </c>
      <c r="CH53" s="786" t="e">
        <f t="shared" si="126"/>
        <v>#VALUE!</v>
      </c>
      <c r="CI53" s="776" t="e">
        <f t="shared" si="127"/>
        <v>#VALUE!</v>
      </c>
      <c r="CJ53" s="777" t="e">
        <f t="shared" si="128"/>
        <v>#VALUE!</v>
      </c>
      <c r="CK53" s="778" t="e">
        <f t="shared" si="129"/>
        <v>#VALUE!</v>
      </c>
      <c r="CL53" s="784" t="e">
        <f t="shared" si="130"/>
        <v>#VALUE!</v>
      </c>
      <c r="CM53" s="785" t="e">
        <f t="shared" si="131"/>
        <v>#VALUE!</v>
      </c>
      <c r="CN53" s="786" t="e">
        <f t="shared" si="132"/>
        <v>#VALUE!</v>
      </c>
      <c r="CO53" s="776" t="e">
        <f t="shared" si="133"/>
        <v>#VALUE!</v>
      </c>
      <c r="CP53" s="777" t="e">
        <f t="shared" si="134"/>
        <v>#VALUE!</v>
      </c>
      <c r="CQ53" s="778" t="e">
        <f t="shared" si="135"/>
        <v>#VALUE!</v>
      </c>
    </row>
    <row r="54" spans="1:95" ht="15" thickTop="1" x14ac:dyDescent="0.3">
      <c r="A54" s="812"/>
      <c r="B54" s="676"/>
      <c r="C54" s="676"/>
      <c r="D54" s="676"/>
      <c r="E54" s="676"/>
      <c r="F54" s="677"/>
      <c r="G54" s="813"/>
      <c r="H54" s="677"/>
      <c r="I54" s="677"/>
      <c r="J54" s="677"/>
      <c r="K54" s="678"/>
      <c r="L54" s="814"/>
      <c r="M54" s="677"/>
      <c r="N54" s="771"/>
      <c r="O54" s="707"/>
      <c r="P54" s="793"/>
      <c r="Q54" s="795"/>
      <c r="R54" s="795"/>
      <c r="S54" s="795"/>
      <c r="U54" s="776"/>
      <c r="V54" s="777"/>
      <c r="W54" s="778"/>
      <c r="X54" s="779"/>
      <c r="Y54" s="780"/>
      <c r="Z54" s="781"/>
      <c r="AA54" s="776"/>
      <c r="AB54" s="777"/>
      <c r="AC54" s="778"/>
      <c r="AD54" s="779"/>
      <c r="AE54" s="780"/>
      <c r="AF54" s="782"/>
      <c r="AG54" s="776"/>
      <c r="AH54" s="777"/>
      <c r="AI54" s="783"/>
      <c r="AJ54" s="779"/>
      <c r="AK54" s="780"/>
      <c r="AL54" s="782"/>
      <c r="AM54" s="776"/>
      <c r="AN54" s="777"/>
      <c r="AO54" s="778"/>
      <c r="AP54" s="779"/>
      <c r="AQ54" s="780"/>
      <c r="AR54" s="782"/>
      <c r="AS54" s="776"/>
      <c r="AT54" s="777"/>
      <c r="AU54" s="778"/>
      <c r="AV54" s="779"/>
      <c r="AW54" s="780"/>
      <c r="AX54" s="782"/>
      <c r="AY54" s="776"/>
      <c r="AZ54" s="777"/>
      <c r="BA54" s="778"/>
      <c r="BB54" s="779"/>
      <c r="BC54" s="780"/>
      <c r="BD54" s="782"/>
      <c r="BE54" s="776"/>
      <c r="BF54" s="777"/>
      <c r="BG54" s="778"/>
      <c r="BH54" s="779"/>
      <c r="BI54" s="780"/>
      <c r="BJ54" s="782"/>
      <c r="BK54" s="776"/>
      <c r="BL54" s="777"/>
      <c r="BM54" s="778"/>
      <c r="BN54" s="779"/>
      <c r="BO54" s="780"/>
      <c r="BP54" s="782"/>
      <c r="BQ54" s="776"/>
      <c r="BR54" s="777"/>
      <c r="BS54" s="778"/>
      <c r="BT54" s="779"/>
      <c r="BU54" s="780"/>
      <c r="BV54" s="782"/>
      <c r="BW54" s="776"/>
      <c r="BX54" s="777"/>
      <c r="BY54" s="778"/>
      <c r="BZ54" s="779"/>
      <c r="CA54" s="780"/>
      <c r="CB54" s="782"/>
      <c r="CC54" s="776"/>
      <c r="CD54" s="777"/>
      <c r="CE54" s="778"/>
      <c r="CF54" s="784"/>
      <c r="CG54" s="785"/>
      <c r="CH54" s="786"/>
      <c r="CI54" s="776"/>
      <c r="CJ54" s="777"/>
      <c r="CK54" s="778"/>
      <c r="CL54" s="784"/>
      <c r="CM54" s="785"/>
      <c r="CN54" s="786"/>
      <c r="CO54" s="776"/>
      <c r="CP54" s="777"/>
      <c r="CQ54" s="778"/>
    </row>
    <row r="55" spans="1:95" hidden="1" x14ac:dyDescent="0.3">
      <c r="A55" s="815"/>
      <c r="B55" s="816"/>
      <c r="C55" s="816"/>
      <c r="D55" s="816"/>
      <c r="E55" s="676">
        <f t="shared" si="60"/>
        <v>0</v>
      </c>
      <c r="F55" s="768"/>
      <c r="G55" s="767"/>
      <c r="H55" s="768"/>
      <c r="I55" s="677"/>
      <c r="J55" s="768"/>
      <c r="K55" s="817"/>
      <c r="L55" s="818"/>
      <c r="M55" s="677"/>
      <c r="N55" s="771"/>
      <c r="Q55" s="821"/>
      <c r="R55" s="822"/>
      <c r="S55" s="823"/>
      <c r="U55" s="776">
        <f>IF(G55&lt;$V$5, (M55+N55)/100*$Q$10, 0)</f>
        <v>0</v>
      </c>
      <c r="V55" s="777">
        <f>IF(G55&lt;$V$5,(M55/100*$R$10), 0)</f>
        <v>0</v>
      </c>
      <c r="W55" s="778">
        <f>IF(G55&lt;$V$5,(N55/100*$S$10), 0)</f>
        <v>0</v>
      </c>
      <c r="X55" s="784">
        <f>IF(G55&lt;$Y$5, (M55+N55)/100*$Q$11, 0)</f>
        <v>0</v>
      </c>
      <c r="Y55" s="785">
        <f>IF(G55&lt;$Y$5,(M55/100*$R$11), 0)</f>
        <v>0</v>
      </c>
      <c r="Z55" s="786">
        <f>IF(G55&lt;$Y$5, N55/100*$S$11, 0)</f>
        <v>0</v>
      </c>
      <c r="AA55" s="776">
        <f>IF(G55&lt;$AB$5, (M55+N55)/100*$Q$12, 0)</f>
        <v>0</v>
      </c>
      <c r="AB55" s="777">
        <f>IF(G55&lt;$AB$5, (M55)/100*$R$12, 0)</f>
        <v>0</v>
      </c>
      <c r="AC55" s="778">
        <f>IF(G55&lt;$AB$5, N55/100*$S$12, 0)</f>
        <v>0</v>
      </c>
      <c r="AD55" s="784">
        <f>IF(G55&lt;$AE$5, (M55+N55)/100*$Q$13, 0)</f>
        <v>0</v>
      </c>
      <c r="AE55" s="785">
        <f>IF(G55&lt;$AE$5, (M55)/100*$R$13, 0)</f>
        <v>0</v>
      </c>
      <c r="AF55" s="786">
        <f>IF(G55&lt;$AE$5, N55/100*$S$13, 0)</f>
        <v>0</v>
      </c>
      <c r="AG55" s="776">
        <f>IF(G55&lt;$AH$5, (M55+N55)/100*$Q$14, 0)</f>
        <v>0</v>
      </c>
      <c r="AH55" s="777">
        <f>IF(G55&lt;$AH$5, M55/100*$Q$14, 0)</f>
        <v>0</v>
      </c>
      <c r="AI55" s="783">
        <f>IF(G55&lt;$AH$5, N55/100*$Q$14, 0)</f>
        <v>0</v>
      </c>
      <c r="AJ55" s="784">
        <f>IF(G55&lt;$AK$5, (M55+N55)/100*$Q$15, 0)</f>
        <v>0</v>
      </c>
      <c r="AK55" s="785">
        <f>IF(G55&lt;$AK$5,(M55/100*$R$15), 0)</f>
        <v>0</v>
      </c>
      <c r="AL55" s="786">
        <f>IF(G55&lt;$AK$5,(N55/100*$S$15), 0)</f>
        <v>0</v>
      </c>
      <c r="AM55" s="776">
        <f>IF(G55&lt;$AN$5, (M55+N55)/100*$Q$16, 0)</f>
        <v>0</v>
      </c>
      <c r="AN55" s="777">
        <f>IF(G55&lt;$AN$5,(M55/100*$R$16), 0)</f>
        <v>0</v>
      </c>
      <c r="AO55" s="778">
        <f>IF(G55&lt;$AN$5,(N55/100*$S$16), 0)</f>
        <v>0</v>
      </c>
      <c r="AP55" s="784">
        <f>IF(G55&lt;$AQ$5, (M55+N55)/100*$Q$17, 0)</f>
        <v>0</v>
      </c>
      <c r="AQ55" s="785">
        <f>IF(G55&lt;$AQ$5,(M55/100*$R$17), 0)</f>
        <v>0</v>
      </c>
      <c r="AR55" s="786">
        <f>IF(G55&lt;$AQ$5,(N55/100*$S$17), 0)</f>
        <v>0</v>
      </c>
      <c r="AS55" s="776">
        <f>IF(G55&lt;$AT$5, (M55+N55)/100*$Q$18, 0)</f>
        <v>0</v>
      </c>
      <c r="AT55" s="777">
        <f>IF(G55&lt;$AT$5,(M55/100*$R$18), 0)</f>
        <v>0</v>
      </c>
      <c r="AU55" s="778">
        <f>IF(G55&lt;$AT$5,(N55/100*$S$18), 0)</f>
        <v>0</v>
      </c>
      <c r="AV55" s="784">
        <f>IF(G55&lt;$AW$5, (M55+N55)/100*$Q$19, 0)</f>
        <v>0</v>
      </c>
      <c r="AW55" s="785">
        <f>IF(G55&lt;$AW$5,(M55/100*$R$19), 0)</f>
        <v>0</v>
      </c>
      <c r="AX55" s="786">
        <f>IF(G55&lt;$AW$5,(N55/100*$S$19), 0)</f>
        <v>0</v>
      </c>
      <c r="AY55" s="776">
        <f>IF(G55&lt;$AZ$5, (M55+N55)/100*$Q$20, 0)</f>
        <v>0</v>
      </c>
      <c r="AZ55" s="777">
        <f>IF(G55&lt;$AZ$5,(M55/100*$R$20), 0)</f>
        <v>0</v>
      </c>
      <c r="BA55" s="778">
        <f>IF(G55&lt;$AZ$5,(N55/100*$S$20), 0)</f>
        <v>0</v>
      </c>
      <c r="BB55" s="784">
        <f>IF(G55&lt;$BC$5, (M55+N55)/100*$Q$21, 0)</f>
        <v>0</v>
      </c>
      <c r="BC55" s="785">
        <f>IF(G55&lt;$BC$5,(M55/100*$R$21), 0)</f>
        <v>0</v>
      </c>
      <c r="BD55" s="786">
        <f>IF(G55&lt;$BC$5,(N55/100*$S$21), 0)</f>
        <v>0</v>
      </c>
      <c r="BE55" s="776">
        <f>IF(G55&lt;$BF$5, (M55+N55)/100*$Q$22, 0)</f>
        <v>0</v>
      </c>
      <c r="BF55" s="777">
        <f>IF(G55&lt;$BF$5,(M55/100*$R$22), 0)</f>
        <v>0</v>
      </c>
      <c r="BG55" s="778">
        <f>IF(GU55&lt;$BF$5,(N55/100*$S$22), 0)</f>
        <v>0</v>
      </c>
      <c r="BH55" s="784">
        <f>IF(G55&lt;$BI$5, (M55+N55)/100*$Q$23, 0)</f>
        <v>0</v>
      </c>
      <c r="BI55" s="785">
        <f>IF(G55&lt;$BI$5,(M55/100*$R$23), 0)</f>
        <v>0</v>
      </c>
      <c r="BJ55" s="786">
        <f>IF(G55&lt;$BI$5,(N55/100*$S$23), 0)</f>
        <v>0</v>
      </c>
      <c r="BK55" s="776">
        <f>IF(G55&lt;$BL$5, (M55+N55)/100*$Q$24, 0)</f>
        <v>0</v>
      </c>
      <c r="BL55" s="777">
        <f>IF(G55&lt;$BL$5,(M55/100*$R$24), 0)</f>
        <v>0</v>
      </c>
      <c r="BM55" s="778">
        <f>IF(G55&lt;$BL$5,(N55/100*$S$24), 0)</f>
        <v>0</v>
      </c>
      <c r="BN55" s="784">
        <f>IF(G55&lt;$BO$5, (M55+N55)/100*$Q$25, 0)</f>
        <v>0</v>
      </c>
      <c r="BO55" s="785">
        <f>IF(G55&lt;$BO$5,(M55/100*$R$25), 0)</f>
        <v>0</v>
      </c>
      <c r="BP55" s="786">
        <f>IF(G55&lt;$BO$5,(N55/100*$S$25), 0)</f>
        <v>0</v>
      </c>
      <c r="BQ55" s="776">
        <f>IF(G55&lt;$BR$5, (M55+N55)/100*$Q$26, 0)</f>
        <v>0</v>
      </c>
      <c r="BR55" s="777">
        <f>IF(G55&lt;$BR$5,(M55/100*$R$26), 0)</f>
        <v>0</v>
      </c>
      <c r="BS55" s="778">
        <f>IF(G55&lt;$BR$5,(N55/100*$S$26), 0)</f>
        <v>0</v>
      </c>
      <c r="BT55" s="784">
        <f>IF(G55&lt;$BU$5, (M55+N55)/100*$Q$27, 0)</f>
        <v>0</v>
      </c>
      <c r="BU55" s="785">
        <f>IF(G55&lt;$BU$5,(M55/100*$R$27), 0)</f>
        <v>0</v>
      </c>
      <c r="BV55" s="786">
        <f>IF(G55&lt;$BU$5,(N55/100*$S$27), 0)</f>
        <v>0</v>
      </c>
      <c r="BW55" s="776">
        <f>IF(G55&lt;$BX$5, (M55+N55)/100*$Q$28, 0)</f>
        <v>0</v>
      </c>
      <c r="BX55" s="777">
        <f>IF(G55&lt;$BX$5,(M55/100*$R$28), 0)</f>
        <v>0</v>
      </c>
      <c r="BY55" s="778">
        <f>IF(G55&lt;$BX$5,(N55/100*$S$28), 0)</f>
        <v>0</v>
      </c>
      <c r="BZ55" s="784">
        <f>IF(G55&lt;$CA$5, (M55+N55)/100*$Q$29, 0)</f>
        <v>0</v>
      </c>
      <c r="CA55" s="785">
        <f>IF(G55&lt;$CA$5,(M55/100*$R$29), 0)</f>
        <v>0</v>
      </c>
      <c r="CB55" s="786">
        <f>IF(G55&lt;$CA$5,(N55/100*$S$29), 0)</f>
        <v>0</v>
      </c>
      <c r="CC55" s="776" t="e">
        <f t="shared" si="121"/>
        <v>#VALUE!</v>
      </c>
      <c r="CD55" s="777" t="e">
        <f t="shared" si="122"/>
        <v>#VALUE!</v>
      </c>
      <c r="CE55" s="778" t="e">
        <f t="shared" si="123"/>
        <v>#VALUE!</v>
      </c>
      <c r="CF55" s="784" t="e">
        <f t="shared" si="124"/>
        <v>#VALUE!</v>
      </c>
      <c r="CG55" s="785" t="e">
        <f t="shared" si="125"/>
        <v>#VALUE!</v>
      </c>
      <c r="CH55" s="786" t="e">
        <f t="shared" si="126"/>
        <v>#VALUE!</v>
      </c>
      <c r="CI55" s="776" t="e">
        <f t="shared" si="127"/>
        <v>#VALUE!</v>
      </c>
      <c r="CJ55" s="777" t="e">
        <f t="shared" si="128"/>
        <v>#VALUE!</v>
      </c>
      <c r="CK55" s="778" t="e">
        <f t="shared" si="129"/>
        <v>#VALUE!</v>
      </c>
      <c r="CL55" s="784" t="e">
        <f t="shared" si="130"/>
        <v>#VALUE!</v>
      </c>
      <c r="CM55" s="785" t="e">
        <f t="shared" si="131"/>
        <v>#VALUE!</v>
      </c>
      <c r="CN55" s="786" t="e">
        <f t="shared" si="132"/>
        <v>#VALUE!</v>
      </c>
      <c r="CO55" s="776" t="e">
        <f t="shared" si="133"/>
        <v>#VALUE!</v>
      </c>
      <c r="CP55" s="777" t="e">
        <f t="shared" si="134"/>
        <v>#VALUE!</v>
      </c>
      <c r="CQ55" s="778" t="e">
        <f t="shared" si="135"/>
        <v>#VALUE!</v>
      </c>
    </row>
    <row r="56" spans="1:95" hidden="1" x14ac:dyDescent="0.3">
      <c r="A56" s="815"/>
      <c r="B56" s="816"/>
      <c r="C56" s="816"/>
      <c r="D56" s="816"/>
      <c r="E56" s="816"/>
      <c r="F56" s="768"/>
      <c r="G56" s="767"/>
      <c r="H56" s="768"/>
      <c r="I56" s="768"/>
      <c r="J56" s="768"/>
      <c r="K56" s="817"/>
      <c r="L56" s="818"/>
      <c r="M56" s="768"/>
      <c r="N56" s="824"/>
      <c r="Q56" s="821"/>
      <c r="R56" s="822"/>
      <c r="S56" s="823"/>
      <c r="U56" s="825" t="b">
        <f>IF(G56&lt;$V$5, (M56+N56)/100*$Q$10)</f>
        <v>0</v>
      </c>
      <c r="V56" s="777">
        <f>IF(G56&lt;$V$5,(M56/100*$R$10), 0)</f>
        <v>0</v>
      </c>
      <c r="W56" s="778">
        <f>IF(G56&lt;$V$5,(N56/100*$S$10), 0)</f>
        <v>0</v>
      </c>
      <c r="X56" s="784">
        <f>IF(G56&lt;$Y$5, (M56+N56)/100*$Q$11, 0)</f>
        <v>0</v>
      </c>
      <c r="Y56" s="785">
        <f>IF(G56&lt;$Y$5,(M56/100*$R$11), 0)</f>
        <v>0</v>
      </c>
      <c r="Z56" s="786">
        <f>IF(G56&lt;$Y$5, N56/100*$S$11, 0)</f>
        <v>0</v>
      </c>
      <c r="AA56" s="825">
        <f>IF(G56&lt;$AB$5, (M56+N56)/100*$Q$12, 0)</f>
        <v>0</v>
      </c>
      <c r="AB56" s="777">
        <f>IF(G56&lt;$AB$5, (M56)/100*$R$12, 0)</f>
        <v>0</v>
      </c>
      <c r="AC56" s="778">
        <f>IF(G56&lt;$AB$5, N56/100*$S$12, 0)</f>
        <v>0</v>
      </c>
      <c r="AD56" s="784">
        <f>IF(G56&lt;$AE$5, (M56+N56)/100*$Q$13, 0)</f>
        <v>0</v>
      </c>
      <c r="AE56" s="785">
        <f>IF(G56&lt;$AE$5, (M56)/100*$R$13, 0)</f>
        <v>0</v>
      </c>
      <c r="AF56" s="786">
        <f>IF(G56&lt;$AE$5, N56/100*$S$13, 0)</f>
        <v>0</v>
      </c>
      <c r="AG56" s="776">
        <f>IF(G56&lt;$AH$5, (M56+N56)/100*$Q$14, 0)</f>
        <v>0</v>
      </c>
      <c r="AH56" s="777">
        <f>IF(G56&lt;$AH$5, M56/100*$Q$14, 0)</f>
        <v>0</v>
      </c>
      <c r="AI56" s="783">
        <f>IF(G56&lt;$AH$5, N56/100*$Q$14, 0)</f>
        <v>0</v>
      </c>
      <c r="AJ56" s="784">
        <f>IF(G56&lt;$AK$5, (M56+N56)/100*$Q$15, 0)</f>
        <v>0</v>
      </c>
      <c r="AK56" s="785">
        <f>IF(G56&lt;$AK$5,(M56/100*$R$15), 0)</f>
        <v>0</v>
      </c>
      <c r="AL56" s="786">
        <f>IF(G56&lt;$AK$5,(N56/100*$S$15), 0)</f>
        <v>0</v>
      </c>
      <c r="AM56" s="776">
        <f>IF(G56&lt;$AN$5, (M56+N56)/100*$Q$16, 0)</f>
        <v>0</v>
      </c>
      <c r="AN56" s="777">
        <f>IF(G56&lt;$AN$5,(M56/100*$R$16), 0)</f>
        <v>0</v>
      </c>
      <c r="AO56" s="778">
        <f>IF(G56&lt;$AN$5,(N56/100*$S$16), 0)</f>
        <v>0</v>
      </c>
      <c r="AP56" s="784">
        <f>IF(G56&lt;$AQ$5, (M56+N56)/100*$Q$17, 0)</f>
        <v>0</v>
      </c>
      <c r="AQ56" s="785">
        <f>IF(G56&lt;$AQ$5,(M56/100*$R$17), 0)</f>
        <v>0</v>
      </c>
      <c r="AR56" s="786">
        <f>IF(G56&lt;$AQ$5,(N56/100*$S$17), 0)</f>
        <v>0</v>
      </c>
      <c r="AS56" s="776">
        <f>IF(G56&lt;$AT$5, (M56+N56)/100*$Q$18, 0)</f>
        <v>0</v>
      </c>
      <c r="AT56" s="777">
        <f>IF(G56&lt;$AT$5,(M56/100*$R$18), 0)</f>
        <v>0</v>
      </c>
      <c r="AU56" s="778">
        <f>IF(G56&lt;$AT$5,(N56/100*$S$18), 0)</f>
        <v>0</v>
      </c>
      <c r="AV56" s="784">
        <f>IF(G56&lt;$AW$5, (M56+N56)/100*$Q$19, 0)</f>
        <v>0</v>
      </c>
      <c r="AW56" s="785">
        <f>IF(G56&lt;$AW$5,(M56/100*$R$19), 0)</f>
        <v>0</v>
      </c>
      <c r="AX56" s="786">
        <f>IF(G56&lt;$AW$5,(N56/100*$S$19), 0)</f>
        <v>0</v>
      </c>
      <c r="AY56" s="776">
        <f>IF(G56&lt;$AZ$5, (M56+N56)/100*$Q$20, 0)</f>
        <v>0</v>
      </c>
      <c r="AZ56" s="777">
        <f>IF(G56&lt;$AZ$5,(M56/100*$R$20), 0)</f>
        <v>0</v>
      </c>
      <c r="BA56" s="778">
        <f>IF(G56&lt;$AZ$5,(N56/100*$S$20), 0)</f>
        <v>0</v>
      </c>
      <c r="BB56" s="784">
        <f>IF(G56&lt;$BC$5, (M56+N56)/100*$Q$21, 0)</f>
        <v>0</v>
      </c>
      <c r="BC56" s="785">
        <f>IF(G56&lt;$BC$5,(M56/100*$R$21), 0)</f>
        <v>0</v>
      </c>
      <c r="BD56" s="786">
        <f>IF(G56&lt;$BC$5,(N56/100*$S$21), 0)</f>
        <v>0</v>
      </c>
      <c r="BE56" s="776">
        <f>IF(G56&lt;$BF$5, (M56+N56)/100*$Q$22, 0)</f>
        <v>0</v>
      </c>
      <c r="BF56" s="777">
        <f>IF(G56&lt;$BF$5,(M56/100*$R$22), 0)</f>
        <v>0</v>
      </c>
      <c r="BG56" s="778">
        <f>IF(GU56&lt;$BF$5,(N56/100*$S$22), 0)</f>
        <v>0</v>
      </c>
      <c r="BH56" s="784">
        <f>IF(G56&lt;$BI$5, (M56+N56)/100*$Q$23, 0)</f>
        <v>0</v>
      </c>
      <c r="BI56" s="785">
        <f>IF(G56&lt;$BI$5,(M56/100*$R$23), 0)</f>
        <v>0</v>
      </c>
      <c r="BJ56" s="786">
        <f>IF(G56&lt;$BI$5,(N56/100*$S$23), 0)</f>
        <v>0</v>
      </c>
      <c r="BK56" s="776">
        <f>IF(G56&lt;$BL$5, (M56+N56)/100*$Q$24, 0)</f>
        <v>0</v>
      </c>
      <c r="BL56" s="777">
        <f>IF(G56&lt;$BL$5,(M56/100*$R$24), 0)</f>
        <v>0</v>
      </c>
      <c r="BM56" s="778">
        <f>IF(G56&lt;$BL$5,(N56/100*$S$24), 0)</f>
        <v>0</v>
      </c>
      <c r="BN56" s="784">
        <f>IF(G56&lt;$BO$5, (M56+N56)/100*$Q$25, 0)</f>
        <v>0</v>
      </c>
      <c r="BO56" s="785">
        <f>IF(G56&lt;$BO$5,(M56/100*$R$25), 0)</f>
        <v>0</v>
      </c>
      <c r="BP56" s="786">
        <f>IF(G56&lt;$BO$5,(N56/100*$S$25), 0)</f>
        <v>0</v>
      </c>
      <c r="BQ56" s="776">
        <f>IF(G56&lt;$BR$5, (M56+N56)/100*$Q$26, 0)</f>
        <v>0</v>
      </c>
      <c r="BR56" s="777">
        <f>IF(G56&lt;$BR$5,(M56/100*$R$26), 0)</f>
        <v>0</v>
      </c>
      <c r="BS56" s="778">
        <f>IF(G56&lt;$BR$5,(N56/100*$S$26), 0)</f>
        <v>0</v>
      </c>
      <c r="BT56" s="784">
        <f>IF(G56&lt;$BU$5, (M56+N56)/100*$Q$27, 0)</f>
        <v>0</v>
      </c>
      <c r="BU56" s="785">
        <f>IF(G56&lt;$BU$5,(M56/100*$R$27), 0)</f>
        <v>0</v>
      </c>
      <c r="BV56" s="786">
        <f>IF(G56&lt;$BU$5,(N56/100*$S$27), 0)</f>
        <v>0</v>
      </c>
      <c r="BW56" s="776">
        <f>IF(G56&lt;$BX$5, (M56+N56)/100*$Q$28, 0)</f>
        <v>0</v>
      </c>
      <c r="BX56" s="777">
        <f>IF(G56&lt;$BX$5,(M56/100*$R$28), 0)</f>
        <v>0</v>
      </c>
      <c r="BY56" s="778">
        <f>IF(G56&lt;$BX$5,(N56/100*$S$28), 0)</f>
        <v>0</v>
      </c>
      <c r="BZ56" s="784">
        <f>IF(G56&lt;$CA$5, (M56+N56)/100*$Q$29, 0)</f>
        <v>0</v>
      </c>
      <c r="CA56" s="785">
        <f>IF(G56&lt;$CA$5,(M56/100*$R$29), 0)</f>
        <v>0</v>
      </c>
      <c r="CB56" s="786">
        <f>IF(G56&lt;$CA$5,(N56/100*$S$29), 0)</f>
        <v>0</v>
      </c>
      <c r="CC56" s="776" t="e">
        <f>IF(G56&lt;$CD$5, (M56+N56)/100*$Q$29, 0)</f>
        <v>#VALUE!</v>
      </c>
      <c r="CD56" s="777" t="e">
        <f>IF(G56&lt;$CD$5,(M56/100*$R$29), 0)</f>
        <v>#VALUE!</v>
      </c>
      <c r="CE56" s="778" t="e">
        <f>IF(G56&lt;$CD$5,(N56/100*$S$29), 0)</f>
        <v>#VALUE!</v>
      </c>
      <c r="CF56" s="784" t="e">
        <f t="shared" si="124"/>
        <v>#VALUE!</v>
      </c>
      <c r="CG56" s="785" t="e">
        <f t="shared" si="125"/>
        <v>#VALUE!</v>
      </c>
      <c r="CH56" s="786" t="e">
        <f t="shared" si="126"/>
        <v>#VALUE!</v>
      </c>
      <c r="CI56" s="776" t="e">
        <f t="shared" si="127"/>
        <v>#VALUE!</v>
      </c>
      <c r="CJ56" s="777" t="e">
        <f t="shared" si="128"/>
        <v>#VALUE!</v>
      </c>
      <c r="CK56" s="778" t="e">
        <f t="shared" si="129"/>
        <v>#VALUE!</v>
      </c>
      <c r="CL56" s="784" t="e">
        <f t="shared" si="130"/>
        <v>#VALUE!</v>
      </c>
      <c r="CM56" s="785" t="e">
        <f t="shared" si="131"/>
        <v>#VALUE!</v>
      </c>
      <c r="CN56" s="786" t="e">
        <f t="shared" si="132"/>
        <v>#VALUE!</v>
      </c>
      <c r="CO56" s="776" t="e">
        <f t="shared" si="133"/>
        <v>#VALUE!</v>
      </c>
      <c r="CP56" s="777" t="e">
        <f t="shared" si="134"/>
        <v>#VALUE!</v>
      </c>
      <c r="CQ56" s="778" t="e">
        <f t="shared" si="135"/>
        <v>#VALUE!</v>
      </c>
    </row>
    <row r="57" spans="1:95" hidden="1" x14ac:dyDescent="0.3"/>
    <row r="58" spans="1:95" hidden="1" x14ac:dyDescent="0.3"/>
    <row r="59" spans="1:95" hidden="1" x14ac:dyDescent="0.3"/>
    <row r="60" spans="1:95" hidden="1" x14ac:dyDescent="0.3"/>
    <row r="61" spans="1:95" hidden="1" x14ac:dyDescent="0.3"/>
    <row r="62" spans="1:95" hidden="1" x14ac:dyDescent="0.3"/>
    <row r="63" spans="1:95" hidden="1" x14ac:dyDescent="0.3"/>
    <row r="64" spans="1:95" hidden="1" x14ac:dyDescent="0.3"/>
    <row r="65" hidden="1" x14ac:dyDescent="0.3"/>
    <row r="66" hidden="1" x14ac:dyDescent="0.3"/>
    <row r="67" hidden="1" x14ac:dyDescent="0.3"/>
    <row r="68" hidden="1" x14ac:dyDescent="0.3"/>
    <row r="69" hidden="1" x14ac:dyDescent="0.3"/>
    <row r="70" hidden="1" x14ac:dyDescent="0.3"/>
    <row r="71" hidden="1" x14ac:dyDescent="0.3"/>
  </sheetData>
  <sheetProtection algorithmName="SHA-512" hashValue="Lg3KFE29stg8+vfzlsRXJUq8AL/cEE/Zo1hG2x1Il98NvuMyL+mbu9Cfc5wFZqgA8Ue4bXC8kI8NRJB6YPQzbg==" saltValue="RkgNfcyw1w9tkb8X2vtdVg==" spinCount="100000" sheet="1" selectLockedCells="1"/>
  <mergeCells count="6">
    <mergeCell ref="O4:P4"/>
    <mergeCell ref="O5:P5"/>
    <mergeCell ref="O7:P7"/>
    <mergeCell ref="R6:T6"/>
    <mergeCell ref="A3:M3"/>
    <mergeCell ref="O6:P6"/>
  </mergeCells>
  <hyperlinks>
    <hyperlink ref="A3:M3" location="WORKSHEET_5M__Projected_Total_Incremental_TIF_Revenues" display="Annual TIF Revenue" xr:uid="{00000000-0004-0000-0F00-000000000000}"/>
  </hyperlinks>
  <printOptions headings="1" gridLines="1"/>
  <pageMargins left="0.25" right="0.25" top="0.75" bottom="0.75" header="0.3" footer="0.3"/>
  <pageSetup paperSize="17" scale="82" orientation="landscape" r:id="rId1"/>
  <colBreaks count="5" manualBreakCount="5">
    <brk id="20" max="52" man="1"/>
    <brk id="29" max="52" man="1"/>
    <brk id="47" max="1048575" man="1"/>
    <brk id="65" max="1048575" man="1"/>
    <brk id="8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T42"/>
  <sheetViews>
    <sheetView topLeftCell="A4" zoomScaleNormal="100" workbookViewId="0">
      <selection activeCell="A10" sqref="A10"/>
    </sheetView>
  </sheetViews>
  <sheetFormatPr defaultColWidth="8.33203125" defaultRowHeight="14.4" x14ac:dyDescent="0.3"/>
  <cols>
    <col min="1" max="1" width="19.109375" style="861" customWidth="1"/>
    <col min="2" max="4" width="14.44140625" style="829" customWidth="1"/>
    <col min="5" max="9" width="16.33203125" style="829" customWidth="1"/>
    <col min="10" max="10" width="16.33203125" style="830" customWidth="1"/>
    <col min="11" max="16384" width="8.33203125" style="395"/>
  </cols>
  <sheetData>
    <row r="1" spans="1:20" ht="15" thickTop="1" x14ac:dyDescent="0.3">
      <c r="A1" s="828" t="str">
        <f>'1-Years and Tax Rates'!B1</f>
        <v>(Municipality)</v>
      </c>
    </row>
    <row r="2" spans="1:20" ht="15" thickBot="1" x14ac:dyDescent="0.35">
      <c r="A2" s="831">
        <f>'1-Years and Tax Rates'!B2</f>
        <v>42917</v>
      </c>
    </row>
    <row r="3" spans="1:20" ht="15" customHeight="1" thickTop="1" thickBot="1" x14ac:dyDescent="0.35">
      <c r="A3" s="1505" t="s">
        <v>625</v>
      </c>
      <c r="B3" s="1506"/>
      <c r="C3" s="1506"/>
      <c r="D3" s="1506"/>
      <c r="E3" s="1506"/>
      <c r="F3" s="1506"/>
      <c r="G3" s="1506"/>
      <c r="H3" s="1506"/>
      <c r="I3" s="1506"/>
      <c r="J3" s="1507"/>
    </row>
    <row r="4" spans="1:20" s="836" customFormat="1" ht="79.5" customHeight="1" thickBot="1" x14ac:dyDescent="0.35">
      <c r="A4" s="832" t="s">
        <v>0</v>
      </c>
      <c r="B4" s="833" t="s">
        <v>200</v>
      </c>
      <c r="C4" s="833" t="s">
        <v>202</v>
      </c>
      <c r="D4" s="833" t="s">
        <v>201</v>
      </c>
      <c r="E4" s="833" t="s">
        <v>31</v>
      </c>
      <c r="F4" s="833" t="s">
        <v>28</v>
      </c>
      <c r="G4" s="833" t="s">
        <v>34</v>
      </c>
      <c r="H4" s="833" t="s">
        <v>35</v>
      </c>
      <c r="I4" s="833" t="s">
        <v>29</v>
      </c>
      <c r="J4" s="834" t="s">
        <v>30</v>
      </c>
      <c r="K4" s="835"/>
      <c r="L4" s="835"/>
      <c r="M4" s="835"/>
      <c r="N4" s="835"/>
      <c r="O4" s="835"/>
      <c r="P4" s="835"/>
      <c r="Q4" s="835"/>
      <c r="R4" s="835"/>
      <c r="S4" s="835"/>
      <c r="T4" s="835"/>
    </row>
    <row r="5" spans="1:20" s="835" customFormat="1" ht="18" customHeight="1" x14ac:dyDescent="0.3">
      <c r="A5" s="837" t="s">
        <v>203</v>
      </c>
      <c r="B5" s="838">
        <f>'1-Years and Tax Rates'!$B$6</f>
        <v>0</v>
      </c>
      <c r="C5" s="839"/>
      <c r="D5" s="839"/>
      <c r="E5" s="840" t="s">
        <v>170</v>
      </c>
      <c r="F5" s="841">
        <f>1-G5</f>
        <v>1</v>
      </c>
      <c r="G5" s="841">
        <f>'2-Share of Increment'!$B$4</f>
        <v>0</v>
      </c>
      <c r="H5" s="841">
        <f>1-I5</f>
        <v>1</v>
      </c>
      <c r="I5" s="841">
        <f>'2-Share of Increment'!$B$5</f>
        <v>0</v>
      </c>
      <c r="J5" s="842"/>
    </row>
    <row r="6" spans="1:20" hidden="1" x14ac:dyDescent="0.3">
      <c r="A6" s="843" t="s">
        <v>33</v>
      </c>
      <c r="B6" s="844">
        <v>150000</v>
      </c>
      <c r="C6" s="844">
        <v>2000000</v>
      </c>
      <c r="D6" s="844"/>
      <c r="E6" s="844">
        <f>SUM(B6:C6)</f>
        <v>2150000</v>
      </c>
      <c r="F6" s="844">
        <f>B6*$F$5</f>
        <v>150000</v>
      </c>
      <c r="G6" s="844">
        <f>B6*$G$5</f>
        <v>0</v>
      </c>
      <c r="H6" s="844">
        <f>C6*$H$5</f>
        <v>2000000</v>
      </c>
      <c r="I6" s="844">
        <f>C6*$I$5</f>
        <v>0</v>
      </c>
      <c r="J6" s="845">
        <f>G6+I6</f>
        <v>0</v>
      </c>
    </row>
    <row r="7" spans="1:20" ht="27.75" customHeight="1" x14ac:dyDescent="0.3">
      <c r="A7" s="846" t="s">
        <v>199</v>
      </c>
      <c r="B7" s="364">
        <f t="shared" ref="B7:J7" si="0">SUM(B9:B28)</f>
        <v>0</v>
      </c>
      <c r="C7" s="364">
        <f t="shared" si="0"/>
        <v>0</v>
      </c>
      <c r="D7" s="364">
        <f t="shared" si="0"/>
        <v>0</v>
      </c>
      <c r="E7" s="364">
        <f t="shared" si="0"/>
        <v>0</v>
      </c>
      <c r="F7" s="364">
        <f t="shared" si="0"/>
        <v>0</v>
      </c>
      <c r="G7" s="364">
        <f t="shared" si="0"/>
        <v>0</v>
      </c>
      <c r="H7" s="364">
        <f t="shared" si="0"/>
        <v>0</v>
      </c>
      <c r="I7" s="364">
        <f t="shared" si="0"/>
        <v>0</v>
      </c>
      <c r="J7" s="847">
        <f t="shared" si="0"/>
        <v>0</v>
      </c>
    </row>
    <row r="8" spans="1:20" ht="27.75" customHeight="1" thickBot="1" x14ac:dyDescent="0.35">
      <c r="A8" s="848" t="s">
        <v>333</v>
      </c>
      <c r="B8" s="849">
        <f>'5M-Annual TIF Revenues'!Q7</f>
        <v>0</v>
      </c>
      <c r="C8" s="849">
        <f>'5M-Annual TIF Revenues'!R7</f>
        <v>0</v>
      </c>
      <c r="D8" s="849">
        <f>'5M-Annual TIF Revenues'!S7</f>
        <v>0</v>
      </c>
      <c r="E8" s="849">
        <f>'5M-Annual TIF Revenues'!$Q$10</f>
        <v>0</v>
      </c>
      <c r="F8" s="849">
        <f>B7*F5</f>
        <v>0</v>
      </c>
      <c r="G8" s="849">
        <f>B7*G5</f>
        <v>0</v>
      </c>
      <c r="H8" s="849">
        <f>SUM(C7:D7)*H5</f>
        <v>0</v>
      </c>
      <c r="I8" s="849">
        <f>SUM(C7:D7)*I5</f>
        <v>0</v>
      </c>
      <c r="J8" s="850">
        <f>SUM(G7,I7)</f>
        <v>0</v>
      </c>
    </row>
    <row r="9" spans="1:20" ht="15.6" x14ac:dyDescent="0.3">
      <c r="A9" s="851">
        <f>B5</f>
        <v>0</v>
      </c>
      <c r="B9" s="852">
        <f>'5M-Annual TIF Revenues'!U$7</f>
        <v>0</v>
      </c>
      <c r="C9" s="853">
        <f>'5M-Annual TIF Revenues'!V$7</f>
        <v>0</v>
      </c>
      <c r="D9" s="853">
        <f>'5M-Annual TIF Revenues'!W$7</f>
        <v>0</v>
      </c>
      <c r="E9" s="853">
        <f>SUM(B9:D9)</f>
        <v>0</v>
      </c>
      <c r="F9" s="853">
        <f t="shared" ref="F9:F28" si="1">B9*$F$5</f>
        <v>0</v>
      </c>
      <c r="G9" s="853">
        <f t="shared" ref="G9:G28" si="2">B9*$G$5</f>
        <v>0</v>
      </c>
      <c r="H9" s="853">
        <f>(C9+D9)*$H$5</f>
        <v>0</v>
      </c>
      <c r="I9" s="853">
        <f>(C9+D9)*$I$5</f>
        <v>0</v>
      </c>
      <c r="J9" s="854">
        <f t="shared" ref="J9:J28" si="3">G9+I9</f>
        <v>0</v>
      </c>
    </row>
    <row r="10" spans="1:20" ht="15.6" x14ac:dyDescent="0.3">
      <c r="A10" s="855">
        <f>A9+1</f>
        <v>1</v>
      </c>
      <c r="B10" s="852">
        <f>'5M-Annual TIF Revenues'!X$7</f>
        <v>0</v>
      </c>
      <c r="C10" s="853">
        <f>'5M-Annual TIF Revenues'!Y$7</f>
        <v>0</v>
      </c>
      <c r="D10" s="853">
        <f>'5M-Annual TIF Revenues'!Z$7</f>
        <v>0</v>
      </c>
      <c r="E10" s="853">
        <f t="shared" ref="E10:E28" si="4">SUM(B10:D10)</f>
        <v>0</v>
      </c>
      <c r="F10" s="844">
        <f t="shared" si="1"/>
        <v>0</v>
      </c>
      <c r="G10" s="844">
        <f t="shared" si="2"/>
        <v>0</v>
      </c>
      <c r="H10" s="853">
        <f t="shared" ref="H10:H28" si="5">(C10+D10)*$H$5</f>
        <v>0</v>
      </c>
      <c r="I10" s="853">
        <f t="shared" ref="I10:I28" si="6">(C10+D10)*$I$5</f>
        <v>0</v>
      </c>
      <c r="J10" s="845">
        <f t="shared" si="3"/>
        <v>0</v>
      </c>
    </row>
    <row r="11" spans="1:20" ht="15.6" x14ac:dyDescent="0.3">
      <c r="A11" s="855">
        <f t="shared" ref="A11:A28" si="7">A10+1</f>
        <v>2</v>
      </c>
      <c r="B11" s="852">
        <f>'5M-Annual TIF Revenues'!AA$7</f>
        <v>0</v>
      </c>
      <c r="C11" s="853">
        <f>'5M-Annual TIF Revenues'!AB$7</f>
        <v>0</v>
      </c>
      <c r="D11" s="853">
        <f>'5M-Annual TIF Revenues'!AC$7</f>
        <v>0</v>
      </c>
      <c r="E11" s="853">
        <f t="shared" si="4"/>
        <v>0</v>
      </c>
      <c r="F11" s="844">
        <f t="shared" si="1"/>
        <v>0</v>
      </c>
      <c r="G11" s="844">
        <f t="shared" si="2"/>
        <v>0</v>
      </c>
      <c r="H11" s="853">
        <f t="shared" si="5"/>
        <v>0</v>
      </c>
      <c r="I11" s="853">
        <f t="shared" si="6"/>
        <v>0</v>
      </c>
      <c r="J11" s="845">
        <f t="shared" si="3"/>
        <v>0</v>
      </c>
    </row>
    <row r="12" spans="1:20" ht="15.6" x14ac:dyDescent="0.3">
      <c r="A12" s="855">
        <f t="shared" si="7"/>
        <v>3</v>
      </c>
      <c r="B12" s="852">
        <f>'5M-Annual TIF Revenues'!AD$7</f>
        <v>0</v>
      </c>
      <c r="C12" s="853">
        <f>'5M-Annual TIF Revenues'!AE$7</f>
        <v>0</v>
      </c>
      <c r="D12" s="853">
        <f>'5M-Annual TIF Revenues'!AF$7</f>
        <v>0</v>
      </c>
      <c r="E12" s="853">
        <f t="shared" si="4"/>
        <v>0</v>
      </c>
      <c r="F12" s="844">
        <f t="shared" si="1"/>
        <v>0</v>
      </c>
      <c r="G12" s="844">
        <f t="shared" si="2"/>
        <v>0</v>
      </c>
      <c r="H12" s="853">
        <f t="shared" si="5"/>
        <v>0</v>
      </c>
      <c r="I12" s="853">
        <f t="shared" si="6"/>
        <v>0</v>
      </c>
      <c r="J12" s="845">
        <f t="shared" si="3"/>
        <v>0</v>
      </c>
    </row>
    <row r="13" spans="1:20" ht="15.6" x14ac:dyDescent="0.3">
      <c r="A13" s="855">
        <f t="shared" si="7"/>
        <v>4</v>
      </c>
      <c r="B13" s="852">
        <f>'5M-Annual TIF Revenues'!AG$7</f>
        <v>0</v>
      </c>
      <c r="C13" s="853">
        <f>'5M-Annual TIF Revenues'!AH$7</f>
        <v>0</v>
      </c>
      <c r="D13" s="853">
        <f>'5M-Annual TIF Revenues'!AI$7</f>
        <v>0</v>
      </c>
      <c r="E13" s="853">
        <f t="shared" si="4"/>
        <v>0</v>
      </c>
      <c r="F13" s="844">
        <f t="shared" si="1"/>
        <v>0</v>
      </c>
      <c r="G13" s="844">
        <f t="shared" si="2"/>
        <v>0</v>
      </c>
      <c r="H13" s="853">
        <f t="shared" si="5"/>
        <v>0</v>
      </c>
      <c r="I13" s="853">
        <f t="shared" si="6"/>
        <v>0</v>
      </c>
      <c r="J13" s="845">
        <f t="shared" si="3"/>
        <v>0</v>
      </c>
    </row>
    <row r="14" spans="1:20" ht="15.6" x14ac:dyDescent="0.3">
      <c r="A14" s="855">
        <f t="shared" si="7"/>
        <v>5</v>
      </c>
      <c r="B14" s="852">
        <f>'5M-Annual TIF Revenues'!AJ$7</f>
        <v>0</v>
      </c>
      <c r="C14" s="853">
        <f>'5M-Annual TIF Revenues'!AK$7</f>
        <v>0</v>
      </c>
      <c r="D14" s="853">
        <f>'5M-Annual TIF Revenues'!AL$7</f>
        <v>0</v>
      </c>
      <c r="E14" s="853">
        <f t="shared" si="4"/>
        <v>0</v>
      </c>
      <c r="F14" s="844">
        <f t="shared" si="1"/>
        <v>0</v>
      </c>
      <c r="G14" s="844">
        <f t="shared" si="2"/>
        <v>0</v>
      </c>
      <c r="H14" s="853">
        <f t="shared" si="5"/>
        <v>0</v>
      </c>
      <c r="I14" s="853">
        <f t="shared" si="6"/>
        <v>0</v>
      </c>
      <c r="J14" s="845">
        <f t="shared" si="3"/>
        <v>0</v>
      </c>
    </row>
    <row r="15" spans="1:20" ht="15.6" x14ac:dyDescent="0.3">
      <c r="A15" s="855">
        <f t="shared" si="7"/>
        <v>6</v>
      </c>
      <c r="B15" s="852">
        <f>'5M-Annual TIF Revenues'!AM$7</f>
        <v>0</v>
      </c>
      <c r="C15" s="853">
        <f>'5M-Annual TIF Revenues'!AN$7</f>
        <v>0</v>
      </c>
      <c r="D15" s="853">
        <f>'5M-Annual TIF Revenues'!AO$7</f>
        <v>0</v>
      </c>
      <c r="E15" s="853">
        <f t="shared" si="4"/>
        <v>0</v>
      </c>
      <c r="F15" s="844">
        <f t="shared" si="1"/>
        <v>0</v>
      </c>
      <c r="G15" s="844">
        <f t="shared" si="2"/>
        <v>0</v>
      </c>
      <c r="H15" s="853">
        <f t="shared" si="5"/>
        <v>0</v>
      </c>
      <c r="I15" s="853">
        <f t="shared" si="6"/>
        <v>0</v>
      </c>
      <c r="J15" s="845">
        <f t="shared" si="3"/>
        <v>0</v>
      </c>
    </row>
    <row r="16" spans="1:20" ht="15.6" x14ac:dyDescent="0.3">
      <c r="A16" s="855">
        <f t="shared" si="7"/>
        <v>7</v>
      </c>
      <c r="B16" s="852">
        <f>'5M-Annual TIF Revenues'!AP$7</f>
        <v>0</v>
      </c>
      <c r="C16" s="853">
        <f>'5M-Annual TIF Revenues'!AQ$7</f>
        <v>0</v>
      </c>
      <c r="D16" s="853">
        <f>'5M-Annual TIF Revenues'!AR$7</f>
        <v>0</v>
      </c>
      <c r="E16" s="853">
        <f t="shared" si="4"/>
        <v>0</v>
      </c>
      <c r="F16" s="844">
        <f t="shared" si="1"/>
        <v>0</v>
      </c>
      <c r="G16" s="844">
        <f t="shared" si="2"/>
        <v>0</v>
      </c>
      <c r="H16" s="853">
        <f t="shared" si="5"/>
        <v>0</v>
      </c>
      <c r="I16" s="853">
        <f t="shared" si="6"/>
        <v>0</v>
      </c>
      <c r="J16" s="845">
        <f t="shared" si="3"/>
        <v>0</v>
      </c>
    </row>
    <row r="17" spans="1:10" ht="15.6" x14ac:dyDescent="0.3">
      <c r="A17" s="855">
        <f t="shared" si="7"/>
        <v>8</v>
      </c>
      <c r="B17" s="852">
        <f>'5M-Annual TIF Revenues'!AS$7</f>
        <v>0</v>
      </c>
      <c r="C17" s="853">
        <f>'5M-Annual TIF Revenues'!AT$7</f>
        <v>0</v>
      </c>
      <c r="D17" s="853">
        <f>'5M-Annual TIF Revenues'!AU$7</f>
        <v>0</v>
      </c>
      <c r="E17" s="853">
        <f t="shared" si="4"/>
        <v>0</v>
      </c>
      <c r="F17" s="844">
        <f t="shared" si="1"/>
        <v>0</v>
      </c>
      <c r="G17" s="844">
        <f t="shared" si="2"/>
        <v>0</v>
      </c>
      <c r="H17" s="853">
        <f t="shared" si="5"/>
        <v>0</v>
      </c>
      <c r="I17" s="853">
        <f t="shared" si="6"/>
        <v>0</v>
      </c>
      <c r="J17" s="845">
        <f t="shared" si="3"/>
        <v>0</v>
      </c>
    </row>
    <row r="18" spans="1:10" ht="15.6" x14ac:dyDescent="0.3">
      <c r="A18" s="855">
        <f t="shared" si="7"/>
        <v>9</v>
      </c>
      <c r="B18" s="852">
        <f>'5M-Annual TIF Revenues'!AV$7</f>
        <v>0</v>
      </c>
      <c r="C18" s="853">
        <f>'5M-Annual TIF Revenues'!AW$7</f>
        <v>0</v>
      </c>
      <c r="D18" s="853">
        <f>'5M-Annual TIF Revenues'!AX$7</f>
        <v>0</v>
      </c>
      <c r="E18" s="853">
        <f t="shared" si="4"/>
        <v>0</v>
      </c>
      <c r="F18" s="844">
        <f t="shared" si="1"/>
        <v>0</v>
      </c>
      <c r="G18" s="844">
        <f t="shared" si="2"/>
        <v>0</v>
      </c>
      <c r="H18" s="853">
        <f t="shared" si="5"/>
        <v>0</v>
      </c>
      <c r="I18" s="853">
        <f t="shared" si="6"/>
        <v>0</v>
      </c>
      <c r="J18" s="845">
        <f t="shared" si="3"/>
        <v>0</v>
      </c>
    </row>
    <row r="19" spans="1:10" ht="15.6" x14ac:dyDescent="0.3">
      <c r="A19" s="855">
        <f t="shared" si="7"/>
        <v>10</v>
      </c>
      <c r="B19" s="852">
        <f>'5M-Annual TIF Revenues'!AY$7</f>
        <v>0</v>
      </c>
      <c r="C19" s="853">
        <f>'5M-Annual TIF Revenues'!AZ$7</f>
        <v>0</v>
      </c>
      <c r="D19" s="853">
        <f>'5M-Annual TIF Revenues'!BA$7</f>
        <v>0</v>
      </c>
      <c r="E19" s="853">
        <f t="shared" si="4"/>
        <v>0</v>
      </c>
      <c r="F19" s="844">
        <f t="shared" si="1"/>
        <v>0</v>
      </c>
      <c r="G19" s="844">
        <f t="shared" si="2"/>
        <v>0</v>
      </c>
      <c r="H19" s="853">
        <f t="shared" si="5"/>
        <v>0</v>
      </c>
      <c r="I19" s="853">
        <f t="shared" si="6"/>
        <v>0</v>
      </c>
      <c r="J19" s="845">
        <f t="shared" si="3"/>
        <v>0</v>
      </c>
    </row>
    <row r="20" spans="1:10" ht="15.6" x14ac:dyDescent="0.3">
      <c r="A20" s="855">
        <f t="shared" si="7"/>
        <v>11</v>
      </c>
      <c r="B20" s="852">
        <f>'5M-Annual TIF Revenues'!BB$7</f>
        <v>0</v>
      </c>
      <c r="C20" s="853">
        <f>'5M-Annual TIF Revenues'!BC$7</f>
        <v>0</v>
      </c>
      <c r="D20" s="853">
        <f>'5M-Annual TIF Revenues'!BD$7</f>
        <v>0</v>
      </c>
      <c r="E20" s="853">
        <f t="shared" si="4"/>
        <v>0</v>
      </c>
      <c r="F20" s="844">
        <f t="shared" si="1"/>
        <v>0</v>
      </c>
      <c r="G20" s="844">
        <f t="shared" si="2"/>
        <v>0</v>
      </c>
      <c r="H20" s="853">
        <f t="shared" si="5"/>
        <v>0</v>
      </c>
      <c r="I20" s="853">
        <f t="shared" si="6"/>
        <v>0</v>
      </c>
      <c r="J20" s="845">
        <f t="shared" si="3"/>
        <v>0</v>
      </c>
    </row>
    <row r="21" spans="1:10" ht="15.6" x14ac:dyDescent="0.3">
      <c r="A21" s="855">
        <f t="shared" si="7"/>
        <v>12</v>
      </c>
      <c r="B21" s="852">
        <f>'5M-Annual TIF Revenues'!BE$7</f>
        <v>0</v>
      </c>
      <c r="C21" s="853">
        <f>'5M-Annual TIF Revenues'!BF$7</f>
        <v>0</v>
      </c>
      <c r="D21" s="853">
        <f>'5M-Annual TIF Revenues'!BG$7</f>
        <v>0</v>
      </c>
      <c r="E21" s="853">
        <f t="shared" si="4"/>
        <v>0</v>
      </c>
      <c r="F21" s="844">
        <f t="shared" si="1"/>
        <v>0</v>
      </c>
      <c r="G21" s="844">
        <f t="shared" si="2"/>
        <v>0</v>
      </c>
      <c r="H21" s="853">
        <f t="shared" si="5"/>
        <v>0</v>
      </c>
      <c r="I21" s="853">
        <f t="shared" si="6"/>
        <v>0</v>
      </c>
      <c r="J21" s="845">
        <f t="shared" si="3"/>
        <v>0</v>
      </c>
    </row>
    <row r="22" spans="1:10" ht="15.6" x14ac:dyDescent="0.3">
      <c r="A22" s="855">
        <f t="shared" si="7"/>
        <v>13</v>
      </c>
      <c r="B22" s="852">
        <f>'5M-Annual TIF Revenues'!BH$7</f>
        <v>0</v>
      </c>
      <c r="C22" s="853">
        <f>'5M-Annual TIF Revenues'!BI$7</f>
        <v>0</v>
      </c>
      <c r="D22" s="853">
        <f>'5M-Annual TIF Revenues'!BJ$7</f>
        <v>0</v>
      </c>
      <c r="E22" s="853">
        <f t="shared" si="4"/>
        <v>0</v>
      </c>
      <c r="F22" s="844">
        <f t="shared" si="1"/>
        <v>0</v>
      </c>
      <c r="G22" s="844">
        <f t="shared" si="2"/>
        <v>0</v>
      </c>
      <c r="H22" s="853">
        <f t="shared" si="5"/>
        <v>0</v>
      </c>
      <c r="I22" s="853">
        <f t="shared" si="6"/>
        <v>0</v>
      </c>
      <c r="J22" s="845">
        <f t="shared" si="3"/>
        <v>0</v>
      </c>
    </row>
    <row r="23" spans="1:10" ht="15.6" x14ac:dyDescent="0.3">
      <c r="A23" s="855">
        <f t="shared" si="7"/>
        <v>14</v>
      </c>
      <c r="B23" s="852">
        <f>'5M-Annual TIF Revenues'!BK$7</f>
        <v>0</v>
      </c>
      <c r="C23" s="853">
        <f>'5M-Annual TIF Revenues'!BL$7</f>
        <v>0</v>
      </c>
      <c r="D23" s="853">
        <f>'5M-Annual TIF Revenues'!BM$7</f>
        <v>0</v>
      </c>
      <c r="E23" s="853">
        <f t="shared" si="4"/>
        <v>0</v>
      </c>
      <c r="F23" s="844">
        <f t="shared" si="1"/>
        <v>0</v>
      </c>
      <c r="G23" s="844">
        <f t="shared" si="2"/>
        <v>0</v>
      </c>
      <c r="H23" s="853">
        <f t="shared" si="5"/>
        <v>0</v>
      </c>
      <c r="I23" s="853">
        <f t="shared" si="6"/>
        <v>0</v>
      </c>
      <c r="J23" s="845">
        <f t="shared" si="3"/>
        <v>0</v>
      </c>
    </row>
    <row r="24" spans="1:10" ht="15.6" x14ac:dyDescent="0.3">
      <c r="A24" s="855">
        <f t="shared" si="7"/>
        <v>15</v>
      </c>
      <c r="B24" s="852">
        <f>'5M-Annual TIF Revenues'!BN$7</f>
        <v>0</v>
      </c>
      <c r="C24" s="853">
        <f>'5M-Annual TIF Revenues'!BO$7</f>
        <v>0</v>
      </c>
      <c r="D24" s="853">
        <f>'5M-Annual TIF Revenues'!BP$7</f>
        <v>0</v>
      </c>
      <c r="E24" s="853">
        <f t="shared" si="4"/>
        <v>0</v>
      </c>
      <c r="F24" s="844">
        <f t="shared" si="1"/>
        <v>0</v>
      </c>
      <c r="G24" s="844">
        <f t="shared" si="2"/>
        <v>0</v>
      </c>
      <c r="H24" s="853">
        <f t="shared" si="5"/>
        <v>0</v>
      </c>
      <c r="I24" s="853">
        <f t="shared" si="6"/>
        <v>0</v>
      </c>
      <c r="J24" s="845">
        <f t="shared" si="3"/>
        <v>0</v>
      </c>
    </row>
    <row r="25" spans="1:10" ht="15.6" x14ac:dyDescent="0.3">
      <c r="A25" s="855">
        <f t="shared" si="7"/>
        <v>16</v>
      </c>
      <c r="B25" s="852">
        <f>'5M-Annual TIF Revenues'!BQ$7</f>
        <v>0</v>
      </c>
      <c r="C25" s="853">
        <f>'5M-Annual TIF Revenues'!BR$7</f>
        <v>0</v>
      </c>
      <c r="D25" s="853">
        <f>'5M-Annual TIF Revenues'!BS$7</f>
        <v>0</v>
      </c>
      <c r="E25" s="853">
        <f t="shared" si="4"/>
        <v>0</v>
      </c>
      <c r="F25" s="844">
        <f t="shared" si="1"/>
        <v>0</v>
      </c>
      <c r="G25" s="844">
        <f t="shared" si="2"/>
        <v>0</v>
      </c>
      <c r="H25" s="853">
        <f t="shared" si="5"/>
        <v>0</v>
      </c>
      <c r="I25" s="853">
        <f t="shared" si="6"/>
        <v>0</v>
      </c>
      <c r="J25" s="845">
        <f t="shared" si="3"/>
        <v>0</v>
      </c>
    </row>
    <row r="26" spans="1:10" ht="15.6" x14ac:dyDescent="0.3">
      <c r="A26" s="855">
        <f t="shared" si="7"/>
        <v>17</v>
      </c>
      <c r="B26" s="852">
        <f>'5M-Annual TIF Revenues'!BT$7</f>
        <v>0</v>
      </c>
      <c r="C26" s="853">
        <f>'5M-Annual TIF Revenues'!BU$7</f>
        <v>0</v>
      </c>
      <c r="D26" s="853">
        <f>'5M-Annual TIF Revenues'!BV$7</f>
        <v>0</v>
      </c>
      <c r="E26" s="853">
        <f t="shared" si="4"/>
        <v>0</v>
      </c>
      <c r="F26" s="844">
        <f t="shared" si="1"/>
        <v>0</v>
      </c>
      <c r="G26" s="844">
        <f t="shared" si="2"/>
        <v>0</v>
      </c>
      <c r="H26" s="853">
        <f t="shared" si="5"/>
        <v>0</v>
      </c>
      <c r="I26" s="853">
        <f t="shared" si="6"/>
        <v>0</v>
      </c>
      <c r="J26" s="845">
        <f t="shared" si="3"/>
        <v>0</v>
      </c>
    </row>
    <row r="27" spans="1:10" ht="15.6" x14ac:dyDescent="0.3">
      <c r="A27" s="855">
        <f t="shared" si="7"/>
        <v>18</v>
      </c>
      <c r="B27" s="852">
        <f>'5M-Annual TIF Revenues'!BW$7</f>
        <v>0</v>
      </c>
      <c r="C27" s="853">
        <f>'5M-Annual TIF Revenues'!BX$7</f>
        <v>0</v>
      </c>
      <c r="D27" s="853">
        <f>'5M-Annual TIF Revenues'!BY$7</f>
        <v>0</v>
      </c>
      <c r="E27" s="853">
        <f t="shared" si="4"/>
        <v>0</v>
      </c>
      <c r="F27" s="844">
        <f t="shared" si="1"/>
        <v>0</v>
      </c>
      <c r="G27" s="844">
        <f t="shared" si="2"/>
        <v>0</v>
      </c>
      <c r="H27" s="853">
        <f t="shared" si="5"/>
        <v>0</v>
      </c>
      <c r="I27" s="853">
        <f t="shared" si="6"/>
        <v>0</v>
      </c>
      <c r="J27" s="845">
        <f t="shared" si="3"/>
        <v>0</v>
      </c>
    </row>
    <row r="28" spans="1:10" ht="16.2" thickBot="1" x14ac:dyDescent="0.35">
      <c r="A28" s="856">
        <f t="shared" si="7"/>
        <v>19</v>
      </c>
      <c r="B28" s="857">
        <f>'5M-Annual TIF Revenues'!BZ$7</f>
        <v>0</v>
      </c>
      <c r="C28" s="858">
        <f>'5M-Annual TIF Revenues'!CA$7</f>
        <v>0</v>
      </c>
      <c r="D28" s="858">
        <f>'5M-Annual TIF Revenues'!CB$7</f>
        <v>0</v>
      </c>
      <c r="E28" s="858">
        <f t="shared" si="4"/>
        <v>0</v>
      </c>
      <c r="F28" s="859">
        <f t="shared" si="1"/>
        <v>0</v>
      </c>
      <c r="G28" s="859">
        <f t="shared" si="2"/>
        <v>0</v>
      </c>
      <c r="H28" s="858">
        <f t="shared" si="5"/>
        <v>0</v>
      </c>
      <c r="I28" s="858">
        <f t="shared" si="6"/>
        <v>0</v>
      </c>
      <c r="J28" s="860">
        <f t="shared" si="3"/>
        <v>0</v>
      </c>
    </row>
    <row r="29" spans="1:10" ht="15" thickTop="1" x14ac:dyDescent="0.3">
      <c r="B29" s="862"/>
      <c r="C29" s="862"/>
      <c r="D29" s="862"/>
      <c r="E29" s="862"/>
      <c r="F29" s="862"/>
      <c r="G29" s="862"/>
      <c r="H29" s="862"/>
      <c r="I29" s="862"/>
      <c r="J29" s="863"/>
    </row>
    <row r="30" spans="1:10" x14ac:dyDescent="0.3">
      <c r="B30" s="862"/>
      <c r="C30" s="862"/>
      <c r="D30" s="862"/>
      <c r="E30" s="862"/>
      <c r="F30" s="862"/>
      <c r="G30" s="862"/>
      <c r="H30" s="862"/>
      <c r="I30" s="862"/>
      <c r="J30" s="863"/>
    </row>
    <row r="31" spans="1:10" x14ac:dyDescent="0.3">
      <c r="B31" s="862"/>
      <c r="C31" s="862"/>
      <c r="D31" s="862"/>
      <c r="E31" s="862"/>
      <c r="F31" s="862"/>
      <c r="G31" s="862"/>
      <c r="H31" s="862"/>
      <c r="I31" s="862"/>
      <c r="J31" s="863"/>
    </row>
    <row r="32" spans="1:10" x14ac:dyDescent="0.3">
      <c r="B32" s="862"/>
      <c r="C32" s="862"/>
      <c r="D32" s="862"/>
      <c r="E32" s="862"/>
      <c r="F32" s="862"/>
      <c r="G32" s="862"/>
      <c r="H32" s="862"/>
      <c r="I32" s="862"/>
      <c r="J32" s="863"/>
    </row>
    <row r="33" spans="2:10" x14ac:dyDescent="0.3">
      <c r="B33" s="862"/>
      <c r="C33" s="862"/>
      <c r="D33" s="862"/>
      <c r="E33" s="862"/>
      <c r="F33" s="862"/>
      <c r="G33" s="862"/>
      <c r="H33" s="862"/>
      <c r="I33" s="862"/>
      <c r="J33" s="863"/>
    </row>
    <row r="34" spans="2:10" x14ac:dyDescent="0.3">
      <c r="B34" s="862"/>
      <c r="C34" s="862"/>
      <c r="D34" s="862"/>
      <c r="E34" s="862"/>
      <c r="F34" s="862"/>
      <c r="G34" s="862"/>
      <c r="H34" s="862"/>
      <c r="I34" s="862"/>
      <c r="J34" s="863"/>
    </row>
    <row r="35" spans="2:10" x14ac:dyDescent="0.3">
      <c r="B35" s="862"/>
      <c r="C35" s="862"/>
      <c r="D35" s="862"/>
      <c r="E35" s="862"/>
      <c r="F35" s="862"/>
      <c r="G35" s="862"/>
      <c r="H35" s="862"/>
      <c r="I35" s="862"/>
      <c r="J35" s="863"/>
    </row>
    <row r="36" spans="2:10" x14ac:dyDescent="0.3">
      <c r="B36" s="862"/>
      <c r="C36" s="862"/>
      <c r="D36" s="862"/>
      <c r="E36" s="862"/>
      <c r="F36" s="862"/>
      <c r="G36" s="862"/>
      <c r="H36" s="862"/>
      <c r="I36" s="862"/>
      <c r="J36" s="863"/>
    </row>
    <row r="37" spans="2:10" x14ac:dyDescent="0.3">
      <c r="B37" s="862"/>
      <c r="C37" s="862"/>
      <c r="D37" s="862"/>
      <c r="E37" s="862"/>
      <c r="F37" s="862"/>
      <c r="G37" s="862"/>
      <c r="H37" s="862"/>
      <c r="I37" s="862"/>
      <c r="J37" s="863"/>
    </row>
    <row r="38" spans="2:10" x14ac:dyDescent="0.3">
      <c r="B38" s="862"/>
      <c r="C38" s="862"/>
      <c r="D38" s="862"/>
      <c r="E38" s="862"/>
      <c r="F38" s="862"/>
      <c r="G38" s="862"/>
      <c r="H38" s="862"/>
      <c r="I38" s="862"/>
      <c r="J38" s="863"/>
    </row>
    <row r="39" spans="2:10" x14ac:dyDescent="0.3">
      <c r="B39" s="862"/>
      <c r="C39" s="862"/>
      <c r="D39" s="862"/>
      <c r="E39" s="862"/>
      <c r="F39" s="862"/>
      <c r="G39" s="862"/>
      <c r="H39" s="862"/>
      <c r="I39" s="862"/>
      <c r="J39" s="863"/>
    </row>
    <row r="40" spans="2:10" x14ac:dyDescent="0.3">
      <c r="B40" s="862"/>
      <c r="C40" s="862"/>
      <c r="D40" s="862"/>
      <c r="E40" s="862"/>
      <c r="F40" s="862"/>
      <c r="G40" s="862"/>
      <c r="H40" s="862"/>
      <c r="I40" s="862"/>
      <c r="J40" s="863"/>
    </row>
    <row r="41" spans="2:10" x14ac:dyDescent="0.3">
      <c r="B41" s="862"/>
      <c r="C41" s="862"/>
      <c r="D41" s="862"/>
      <c r="E41" s="862"/>
      <c r="F41" s="862"/>
      <c r="G41" s="862"/>
      <c r="H41" s="862"/>
      <c r="I41" s="862"/>
      <c r="J41" s="863"/>
    </row>
    <row r="42" spans="2:10" x14ac:dyDescent="0.3">
      <c r="B42" s="862"/>
      <c r="C42" s="862"/>
      <c r="D42" s="862"/>
      <c r="E42" s="862"/>
      <c r="F42" s="862"/>
      <c r="G42" s="862"/>
      <c r="H42" s="862"/>
      <c r="I42" s="862"/>
      <c r="J42" s="863"/>
    </row>
  </sheetData>
  <sheetProtection algorithmName="SHA-512" hashValue="SHjh66aVj64RWYAiVHtvazt2OOupTrEjo7SXvIz9Tb6dF3nb38DmvmmArdUVfuaCQHuueTaeUYZQnNjNOwQ1fQ==" saltValue="R4HY+IlCYULdoAdT7hg+yg==" spinCount="100000" sheet="1" selectLockedCells="1"/>
  <mergeCells count="1">
    <mergeCell ref="A3:J3"/>
  </mergeCells>
  <hyperlinks>
    <hyperlink ref="A3:J3" location="WORKSHEET_5N__All_Revenue_Sources__by_Year" display="Projected TIF Revenue and Split" xr:uid="{00000000-0004-0000-1000-000000000000}"/>
  </hyperlinks>
  <printOptions gridLines="1"/>
  <pageMargins left="0.25" right="0.25" top="0.75" bottom="0.75" header="0.3" footer="0.3"/>
  <pageSetup paperSize="17" orientation="landscape" r:id="rId1"/>
  <headerFooter>
    <oddHeader>&amp;L[municipality name]
&amp;D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97"/>
  <sheetViews>
    <sheetView zoomScaleNormal="100" workbookViewId="0">
      <selection activeCell="E12" sqref="E12"/>
    </sheetView>
  </sheetViews>
  <sheetFormatPr defaultColWidth="9.109375" defaultRowHeight="14.4" x14ac:dyDescent="0.3"/>
  <cols>
    <col min="1" max="1" width="9.109375" style="638"/>
    <col min="2" max="2" width="12.109375" style="890" customWidth="1"/>
    <col min="3" max="3" width="12.44140625" style="890" customWidth="1"/>
    <col min="4" max="4" width="27" style="566" customWidth="1"/>
    <col min="5" max="5" width="18.33203125" style="890" customWidth="1"/>
    <col min="6" max="6" width="38.6640625" style="566" customWidth="1"/>
    <col min="7" max="7" width="11" style="890" customWidth="1"/>
    <col min="8" max="8" width="14.6640625" style="890" customWidth="1"/>
    <col min="9" max="9" width="11" style="864" customWidth="1"/>
    <col min="10" max="11" width="9.88671875" style="864" bestFit="1" customWidth="1"/>
    <col min="12" max="16384" width="9.109375" style="864"/>
  </cols>
  <sheetData>
    <row r="1" spans="1:11" s="369" customFormat="1" ht="15" thickTop="1" x14ac:dyDescent="0.3">
      <c r="A1" s="1518" t="str">
        <f>'1-Years and Tax Rates'!B1</f>
        <v>(Municipality)</v>
      </c>
      <c r="B1" s="1519"/>
    </row>
    <row r="2" spans="1:11" s="369" customFormat="1" ht="15" thickBot="1" x14ac:dyDescent="0.35">
      <c r="A2" s="1520">
        <f>'1-Years and Tax Rates'!B2</f>
        <v>42917</v>
      </c>
      <c r="B2" s="1521"/>
    </row>
    <row r="3" spans="1:11" ht="22.2" thickTop="1" thickBot="1" x14ac:dyDescent="0.35">
      <c r="A3" s="1514" t="s">
        <v>563</v>
      </c>
      <c r="B3" s="1515"/>
      <c r="C3" s="1516"/>
      <c r="D3" s="1516"/>
      <c r="E3" s="1516"/>
      <c r="F3" s="1516"/>
      <c r="G3" s="1516"/>
      <c r="H3" s="1516"/>
      <c r="I3" s="1516"/>
      <c r="J3" s="1516"/>
      <c r="K3" s="1517"/>
    </row>
    <row r="4" spans="1:11" ht="55.5" customHeight="1" x14ac:dyDescent="0.3">
      <c r="A4" s="649" t="s">
        <v>0</v>
      </c>
      <c r="B4" s="651" t="s">
        <v>145</v>
      </c>
      <c r="C4" s="651" t="s">
        <v>146</v>
      </c>
      <c r="D4" s="865" t="s">
        <v>308</v>
      </c>
      <c r="E4" s="651" t="s">
        <v>232</v>
      </c>
      <c r="F4" s="865" t="s">
        <v>794</v>
      </c>
      <c r="G4" s="651" t="s">
        <v>204</v>
      </c>
      <c r="H4" s="655" t="s">
        <v>147</v>
      </c>
      <c r="I4" s="866" t="s">
        <v>334</v>
      </c>
      <c r="J4" s="867" t="s">
        <v>336</v>
      </c>
      <c r="K4" s="868" t="s">
        <v>335</v>
      </c>
    </row>
    <row r="5" spans="1:11" ht="18.600000000000001" thickBot="1" x14ac:dyDescent="0.35">
      <c r="A5" s="869" t="s">
        <v>143</v>
      </c>
      <c r="B5" s="870">
        <f>SUM(B9:B47)</f>
        <v>0</v>
      </c>
      <c r="C5" s="870">
        <f>SUM(C9:C47)</f>
        <v>0</v>
      </c>
      <c r="D5" s="547"/>
      <c r="E5" s="870">
        <f>SUM(E8:E47)</f>
        <v>0</v>
      </c>
      <c r="F5" s="547"/>
      <c r="G5" s="870">
        <f>SUM(G8:G47)</f>
        <v>0</v>
      </c>
      <c r="H5" s="871">
        <f>SUM(B5,C5,E5,G5)</f>
        <v>0</v>
      </c>
      <c r="I5" s="872">
        <f>SUM(B5:C5)</f>
        <v>0</v>
      </c>
      <c r="J5" s="873">
        <f>'5N-Projected TIF Rev and Share'!$J$7</f>
        <v>0</v>
      </c>
      <c r="K5" s="874">
        <f>SUM(H8:H47)</f>
        <v>0</v>
      </c>
    </row>
    <row r="6" spans="1:11" ht="19.2" thickTop="1" thickBot="1" x14ac:dyDescent="0.35">
      <c r="A6" s="875">
        <f>'1-Years and Tax Rates'!$B$6</f>
        <v>0</v>
      </c>
      <c r="B6" s="1508" t="s">
        <v>206</v>
      </c>
      <c r="C6" s="1508"/>
      <c r="D6" s="1509"/>
      <c r="E6" s="1509"/>
      <c r="F6" s="1509"/>
      <c r="G6" s="1509"/>
      <c r="H6" s="1510"/>
    </row>
    <row r="7" spans="1:11" s="1226" customFormat="1" x14ac:dyDescent="0.3">
      <c r="A7" s="1227" t="s">
        <v>796</v>
      </c>
      <c r="B7" s="1228">
        <v>100000</v>
      </c>
      <c r="C7" s="1229">
        <v>300000</v>
      </c>
      <c r="D7" s="1230" t="s">
        <v>148</v>
      </c>
      <c r="E7" s="1231">
        <v>1000000</v>
      </c>
      <c r="F7" s="1230" t="s">
        <v>149</v>
      </c>
      <c r="G7" s="1231">
        <v>300000</v>
      </c>
      <c r="H7" s="1232">
        <f>SUM(B7,C7,E7,G7)</f>
        <v>1700000</v>
      </c>
    </row>
    <row r="8" spans="1:11" x14ac:dyDescent="0.3">
      <c r="A8" s="1511" t="s">
        <v>307</v>
      </c>
      <c r="B8" s="1512"/>
      <c r="C8" s="1513"/>
      <c r="D8" s="891"/>
      <c r="E8" s="892"/>
      <c r="F8" s="891"/>
      <c r="G8" s="892"/>
      <c r="H8" s="876">
        <f t="shared" ref="H8:H47" si="0">SUM(B8,C8,E8,G8)</f>
        <v>0</v>
      </c>
    </row>
    <row r="9" spans="1:11" x14ac:dyDescent="0.3">
      <c r="A9" s="1079">
        <f>A6</f>
        <v>0</v>
      </c>
      <c r="B9" s="877">
        <f>'5N-Projected TIF Rev and Share'!G9</f>
        <v>0</v>
      </c>
      <c r="C9" s="878">
        <f>'5N-Projected TIF Rev and Share'!I9</f>
        <v>0</v>
      </c>
      <c r="D9" s="80"/>
      <c r="E9" s="81"/>
      <c r="F9" s="80"/>
      <c r="G9" s="81"/>
      <c r="H9" s="876">
        <f t="shared" si="0"/>
        <v>0</v>
      </c>
    </row>
    <row r="10" spans="1:11" x14ac:dyDescent="0.3">
      <c r="A10" s="376">
        <f t="shared" ref="A10:A27" si="1">A9+1</f>
        <v>1</v>
      </c>
      <c r="B10" s="879">
        <f>'5N-Projected TIF Rev and Share'!G10</f>
        <v>0</v>
      </c>
      <c r="C10" s="880">
        <f>'5N-Projected TIF Rev and Share'!I10</f>
        <v>0</v>
      </c>
      <c r="D10" s="82"/>
      <c r="E10" s="83"/>
      <c r="F10" s="82"/>
      <c r="G10" s="83"/>
      <c r="H10" s="876">
        <f t="shared" si="0"/>
        <v>0</v>
      </c>
    </row>
    <row r="11" spans="1:11" x14ac:dyDescent="0.3">
      <c r="A11" s="376">
        <f t="shared" si="1"/>
        <v>2</v>
      </c>
      <c r="B11" s="879">
        <f>'5N-Projected TIF Rev and Share'!G11</f>
        <v>0</v>
      </c>
      <c r="C11" s="880">
        <f>'5N-Projected TIF Rev and Share'!I11</f>
        <v>0</v>
      </c>
      <c r="D11" s="82"/>
      <c r="E11" s="83"/>
      <c r="F11" s="82"/>
      <c r="G11" s="83"/>
      <c r="H11" s="876">
        <f t="shared" si="0"/>
        <v>0</v>
      </c>
    </row>
    <row r="12" spans="1:11" x14ac:dyDescent="0.3">
      <c r="A12" s="376">
        <f t="shared" si="1"/>
        <v>3</v>
      </c>
      <c r="B12" s="879">
        <f>'5N-Projected TIF Rev and Share'!G12</f>
        <v>0</v>
      </c>
      <c r="C12" s="880">
        <f>'5N-Projected TIF Rev and Share'!I12</f>
        <v>0</v>
      </c>
      <c r="D12" s="82"/>
      <c r="E12" s="83"/>
      <c r="F12" s="82"/>
      <c r="G12" s="83"/>
      <c r="H12" s="876">
        <f t="shared" si="0"/>
        <v>0</v>
      </c>
    </row>
    <row r="13" spans="1:11" x14ac:dyDescent="0.3">
      <c r="A13" s="376">
        <f t="shared" si="1"/>
        <v>4</v>
      </c>
      <c r="B13" s="879">
        <f>'5N-Projected TIF Rev and Share'!G13</f>
        <v>0</v>
      </c>
      <c r="C13" s="880">
        <f>'5N-Projected TIF Rev and Share'!I13</f>
        <v>0</v>
      </c>
      <c r="D13" s="82"/>
      <c r="E13" s="83"/>
      <c r="F13" s="82"/>
      <c r="G13" s="83"/>
      <c r="H13" s="876">
        <f t="shared" si="0"/>
        <v>0</v>
      </c>
    </row>
    <row r="14" spans="1:11" x14ac:dyDescent="0.3">
      <c r="A14" s="376">
        <f t="shared" si="1"/>
        <v>5</v>
      </c>
      <c r="B14" s="879">
        <f>'5N-Projected TIF Rev and Share'!G14</f>
        <v>0</v>
      </c>
      <c r="C14" s="880">
        <f>'5N-Projected TIF Rev and Share'!I14</f>
        <v>0</v>
      </c>
      <c r="D14" s="82"/>
      <c r="E14" s="83"/>
      <c r="F14" s="82"/>
      <c r="G14" s="83"/>
      <c r="H14" s="876">
        <f t="shared" si="0"/>
        <v>0</v>
      </c>
    </row>
    <row r="15" spans="1:11" x14ac:dyDescent="0.3">
      <c r="A15" s="376">
        <f t="shared" si="1"/>
        <v>6</v>
      </c>
      <c r="B15" s="879">
        <f>'5N-Projected TIF Rev and Share'!G15</f>
        <v>0</v>
      </c>
      <c r="C15" s="880">
        <f>'5N-Projected TIF Rev and Share'!I15</f>
        <v>0</v>
      </c>
      <c r="D15" s="82"/>
      <c r="E15" s="83"/>
      <c r="F15" s="82"/>
      <c r="G15" s="83"/>
      <c r="H15" s="876">
        <f t="shared" si="0"/>
        <v>0</v>
      </c>
    </row>
    <row r="16" spans="1:11" x14ac:dyDescent="0.3">
      <c r="A16" s="376">
        <f t="shared" si="1"/>
        <v>7</v>
      </c>
      <c r="B16" s="879">
        <f>'5N-Projected TIF Rev and Share'!G16</f>
        <v>0</v>
      </c>
      <c r="C16" s="880">
        <f>'5N-Projected TIF Rev and Share'!I16</f>
        <v>0</v>
      </c>
      <c r="D16" s="82"/>
      <c r="E16" s="83"/>
      <c r="F16" s="82"/>
      <c r="G16" s="83"/>
      <c r="H16" s="876">
        <f t="shared" si="0"/>
        <v>0</v>
      </c>
    </row>
    <row r="17" spans="1:8" x14ac:dyDescent="0.3">
      <c r="A17" s="376">
        <f t="shared" si="1"/>
        <v>8</v>
      </c>
      <c r="B17" s="879">
        <f>'5N-Projected TIF Rev and Share'!G17</f>
        <v>0</v>
      </c>
      <c r="C17" s="880">
        <f>'5N-Projected TIF Rev and Share'!I17</f>
        <v>0</v>
      </c>
      <c r="D17" s="82"/>
      <c r="E17" s="83"/>
      <c r="F17" s="82"/>
      <c r="G17" s="83"/>
      <c r="H17" s="876">
        <f t="shared" si="0"/>
        <v>0</v>
      </c>
    </row>
    <row r="18" spans="1:8" x14ac:dyDescent="0.3">
      <c r="A18" s="376">
        <f t="shared" si="1"/>
        <v>9</v>
      </c>
      <c r="B18" s="879">
        <f>'5N-Projected TIF Rev and Share'!G18</f>
        <v>0</v>
      </c>
      <c r="C18" s="880">
        <f>'5N-Projected TIF Rev and Share'!I18</f>
        <v>0</v>
      </c>
      <c r="D18" s="82"/>
      <c r="E18" s="83"/>
      <c r="F18" s="82"/>
      <c r="G18" s="83"/>
      <c r="H18" s="876">
        <f t="shared" si="0"/>
        <v>0</v>
      </c>
    </row>
    <row r="19" spans="1:8" x14ac:dyDescent="0.3">
      <c r="A19" s="376">
        <f t="shared" si="1"/>
        <v>10</v>
      </c>
      <c r="B19" s="879">
        <f>'5N-Projected TIF Rev and Share'!G19</f>
        <v>0</v>
      </c>
      <c r="C19" s="880">
        <f>'5N-Projected TIF Rev and Share'!I19</f>
        <v>0</v>
      </c>
      <c r="D19" s="82"/>
      <c r="E19" s="83"/>
      <c r="F19" s="82"/>
      <c r="G19" s="83"/>
      <c r="H19" s="876">
        <f t="shared" si="0"/>
        <v>0</v>
      </c>
    </row>
    <row r="20" spans="1:8" x14ac:dyDescent="0.3">
      <c r="A20" s="376">
        <f t="shared" si="1"/>
        <v>11</v>
      </c>
      <c r="B20" s="879">
        <f>'5N-Projected TIF Rev and Share'!G20</f>
        <v>0</v>
      </c>
      <c r="C20" s="880">
        <f>'5N-Projected TIF Rev and Share'!I20</f>
        <v>0</v>
      </c>
      <c r="D20" s="82"/>
      <c r="E20" s="83"/>
      <c r="F20" s="82"/>
      <c r="G20" s="83"/>
      <c r="H20" s="876">
        <f t="shared" si="0"/>
        <v>0</v>
      </c>
    </row>
    <row r="21" spans="1:8" x14ac:dyDescent="0.3">
      <c r="A21" s="376">
        <f t="shared" si="1"/>
        <v>12</v>
      </c>
      <c r="B21" s="879">
        <f>'5N-Projected TIF Rev and Share'!G21</f>
        <v>0</v>
      </c>
      <c r="C21" s="880">
        <f>'5N-Projected TIF Rev and Share'!I21</f>
        <v>0</v>
      </c>
      <c r="D21" s="82"/>
      <c r="E21" s="83"/>
      <c r="F21" s="82"/>
      <c r="G21" s="83"/>
      <c r="H21" s="876">
        <f t="shared" si="0"/>
        <v>0</v>
      </c>
    </row>
    <row r="22" spans="1:8" x14ac:dyDescent="0.3">
      <c r="A22" s="376">
        <f t="shared" si="1"/>
        <v>13</v>
      </c>
      <c r="B22" s="879">
        <f>'5N-Projected TIF Rev and Share'!G22</f>
        <v>0</v>
      </c>
      <c r="C22" s="880">
        <f>'5N-Projected TIF Rev and Share'!I22</f>
        <v>0</v>
      </c>
      <c r="D22" s="82"/>
      <c r="E22" s="83"/>
      <c r="F22" s="82"/>
      <c r="G22" s="83"/>
      <c r="H22" s="876">
        <f t="shared" si="0"/>
        <v>0</v>
      </c>
    </row>
    <row r="23" spans="1:8" x14ac:dyDescent="0.3">
      <c r="A23" s="376">
        <f t="shared" si="1"/>
        <v>14</v>
      </c>
      <c r="B23" s="879">
        <f>'5N-Projected TIF Rev and Share'!G23</f>
        <v>0</v>
      </c>
      <c r="C23" s="880">
        <f>'5N-Projected TIF Rev and Share'!I23</f>
        <v>0</v>
      </c>
      <c r="D23" s="82"/>
      <c r="E23" s="83"/>
      <c r="F23" s="82"/>
      <c r="G23" s="83"/>
      <c r="H23" s="876">
        <f t="shared" si="0"/>
        <v>0</v>
      </c>
    </row>
    <row r="24" spans="1:8" x14ac:dyDescent="0.3">
      <c r="A24" s="376">
        <f t="shared" si="1"/>
        <v>15</v>
      </c>
      <c r="B24" s="879">
        <f>'5N-Projected TIF Rev and Share'!G24</f>
        <v>0</v>
      </c>
      <c r="C24" s="880">
        <f>'5N-Projected TIF Rev and Share'!I24</f>
        <v>0</v>
      </c>
      <c r="D24" s="82"/>
      <c r="E24" s="83"/>
      <c r="F24" s="82"/>
      <c r="G24" s="83"/>
      <c r="H24" s="876">
        <f t="shared" si="0"/>
        <v>0</v>
      </c>
    </row>
    <row r="25" spans="1:8" x14ac:dyDescent="0.3">
      <c r="A25" s="376">
        <f t="shared" si="1"/>
        <v>16</v>
      </c>
      <c r="B25" s="879">
        <f>'5N-Projected TIF Rev and Share'!G25</f>
        <v>0</v>
      </c>
      <c r="C25" s="880">
        <f>'5N-Projected TIF Rev and Share'!I25</f>
        <v>0</v>
      </c>
      <c r="D25" s="82"/>
      <c r="E25" s="83"/>
      <c r="F25" s="82"/>
      <c r="G25" s="83"/>
      <c r="H25" s="876">
        <f t="shared" si="0"/>
        <v>0</v>
      </c>
    </row>
    <row r="26" spans="1:8" x14ac:dyDescent="0.3">
      <c r="A26" s="376">
        <f t="shared" si="1"/>
        <v>17</v>
      </c>
      <c r="B26" s="879">
        <f>'5N-Projected TIF Rev and Share'!G26</f>
        <v>0</v>
      </c>
      <c r="C26" s="880">
        <f>'5N-Projected TIF Rev and Share'!I26</f>
        <v>0</v>
      </c>
      <c r="D26" s="82"/>
      <c r="E26" s="83"/>
      <c r="F26" s="82"/>
      <c r="G26" s="83"/>
      <c r="H26" s="876">
        <f t="shared" si="0"/>
        <v>0</v>
      </c>
    </row>
    <row r="27" spans="1:8" x14ac:dyDescent="0.3">
      <c r="A27" s="376">
        <f t="shared" si="1"/>
        <v>18</v>
      </c>
      <c r="B27" s="879">
        <f>'5N-Projected TIF Rev and Share'!G27</f>
        <v>0</v>
      </c>
      <c r="C27" s="880">
        <f>'5N-Projected TIF Rev and Share'!I27</f>
        <v>0</v>
      </c>
      <c r="D27" s="82"/>
      <c r="E27" s="83"/>
      <c r="F27" s="82"/>
      <c r="G27" s="83"/>
      <c r="H27" s="876">
        <f t="shared" si="0"/>
        <v>0</v>
      </c>
    </row>
    <row r="28" spans="1:8" x14ac:dyDescent="0.3">
      <c r="A28" s="378">
        <f>+A27+1</f>
        <v>19</v>
      </c>
      <c r="B28" s="879">
        <f>'5N-Projected TIF Rev and Share'!G28</f>
        <v>0</v>
      </c>
      <c r="C28" s="880">
        <f>'5N-Projected TIF Rev and Share'!I28</f>
        <v>0</v>
      </c>
      <c r="D28" s="1183"/>
      <c r="E28" s="1184"/>
      <c r="F28" s="1183"/>
      <c r="G28" s="1184"/>
      <c r="H28" s="876">
        <f t="shared" si="0"/>
        <v>0</v>
      </c>
    </row>
    <row r="29" spans="1:8" x14ac:dyDescent="0.3">
      <c r="A29" s="378">
        <f t="shared" ref="A29:A47" si="2">+A28+1</f>
        <v>20</v>
      </c>
      <c r="B29" s="1186"/>
      <c r="C29" s="1187"/>
      <c r="D29" s="1190"/>
      <c r="E29" s="1191"/>
      <c r="F29" s="1183"/>
      <c r="G29" s="1184"/>
      <c r="H29" s="876">
        <f t="shared" si="0"/>
        <v>0</v>
      </c>
    </row>
    <row r="30" spans="1:8" x14ac:dyDescent="0.3">
      <c r="A30" s="378">
        <f t="shared" si="2"/>
        <v>21</v>
      </c>
      <c r="B30" s="1186"/>
      <c r="C30" s="1187"/>
      <c r="D30" s="1190"/>
      <c r="E30" s="1191"/>
      <c r="F30" s="1183"/>
      <c r="G30" s="1184"/>
      <c r="H30" s="876">
        <f t="shared" si="0"/>
        <v>0</v>
      </c>
    </row>
    <row r="31" spans="1:8" x14ac:dyDescent="0.3">
      <c r="A31" s="378">
        <f t="shared" si="2"/>
        <v>22</v>
      </c>
      <c r="B31" s="1186"/>
      <c r="C31" s="1187"/>
      <c r="D31" s="1190"/>
      <c r="E31" s="1191"/>
      <c r="F31" s="1183"/>
      <c r="G31" s="1184"/>
      <c r="H31" s="876">
        <f t="shared" si="0"/>
        <v>0</v>
      </c>
    </row>
    <row r="32" spans="1:8" x14ac:dyDescent="0.3">
      <c r="A32" s="378">
        <f t="shared" si="2"/>
        <v>23</v>
      </c>
      <c r="B32" s="1186"/>
      <c r="C32" s="1187"/>
      <c r="D32" s="1190"/>
      <c r="E32" s="1191"/>
      <c r="F32" s="1183"/>
      <c r="G32" s="1184"/>
      <c r="H32" s="876">
        <f t="shared" si="0"/>
        <v>0</v>
      </c>
    </row>
    <row r="33" spans="1:8" x14ac:dyDescent="0.3">
      <c r="A33" s="378">
        <f t="shared" si="2"/>
        <v>24</v>
      </c>
      <c r="B33" s="1186"/>
      <c r="C33" s="1187"/>
      <c r="D33" s="1190"/>
      <c r="E33" s="1191"/>
      <c r="F33" s="1183"/>
      <c r="G33" s="1184"/>
      <c r="H33" s="876">
        <f t="shared" si="0"/>
        <v>0</v>
      </c>
    </row>
    <row r="34" spans="1:8" x14ac:dyDescent="0.3">
      <c r="A34" s="378">
        <f t="shared" si="2"/>
        <v>25</v>
      </c>
      <c r="B34" s="1186"/>
      <c r="C34" s="1187"/>
      <c r="D34" s="1190"/>
      <c r="E34" s="1191"/>
      <c r="F34" s="1183"/>
      <c r="G34" s="1184"/>
      <c r="H34" s="876">
        <f t="shared" si="0"/>
        <v>0</v>
      </c>
    </row>
    <row r="35" spans="1:8" x14ac:dyDescent="0.3">
      <c r="A35" s="378">
        <f t="shared" si="2"/>
        <v>26</v>
      </c>
      <c r="B35" s="1186"/>
      <c r="C35" s="1187"/>
      <c r="D35" s="1190"/>
      <c r="E35" s="1191"/>
      <c r="F35" s="1183"/>
      <c r="G35" s="1184"/>
      <c r="H35" s="876">
        <f t="shared" si="0"/>
        <v>0</v>
      </c>
    </row>
    <row r="36" spans="1:8" x14ac:dyDescent="0.3">
      <c r="A36" s="378">
        <f t="shared" si="2"/>
        <v>27</v>
      </c>
      <c r="B36" s="1186"/>
      <c r="C36" s="1187"/>
      <c r="D36" s="1190"/>
      <c r="E36" s="1191"/>
      <c r="F36" s="1183"/>
      <c r="G36" s="1184"/>
      <c r="H36" s="876">
        <f t="shared" si="0"/>
        <v>0</v>
      </c>
    </row>
    <row r="37" spans="1:8" x14ac:dyDescent="0.3">
      <c r="A37" s="378">
        <f t="shared" si="2"/>
        <v>28</v>
      </c>
      <c r="B37" s="1186"/>
      <c r="C37" s="1187"/>
      <c r="D37" s="1190"/>
      <c r="E37" s="1191"/>
      <c r="F37" s="1183"/>
      <c r="G37" s="1184"/>
      <c r="H37" s="876">
        <f t="shared" si="0"/>
        <v>0</v>
      </c>
    </row>
    <row r="38" spans="1:8" x14ac:dyDescent="0.3">
      <c r="A38" s="378">
        <f t="shared" si="2"/>
        <v>29</v>
      </c>
      <c r="B38" s="1186"/>
      <c r="C38" s="1187"/>
      <c r="D38" s="1190"/>
      <c r="E38" s="1191"/>
      <c r="F38" s="1183"/>
      <c r="G38" s="1184"/>
      <c r="H38" s="876">
        <f t="shared" si="0"/>
        <v>0</v>
      </c>
    </row>
    <row r="39" spans="1:8" x14ac:dyDescent="0.3">
      <c r="A39" s="378">
        <f t="shared" si="2"/>
        <v>30</v>
      </c>
      <c r="B39" s="1186"/>
      <c r="C39" s="1187"/>
      <c r="D39" s="1190"/>
      <c r="E39" s="1191"/>
      <c r="F39" s="1183"/>
      <c r="G39" s="1184"/>
      <c r="H39" s="876">
        <f t="shared" si="0"/>
        <v>0</v>
      </c>
    </row>
    <row r="40" spans="1:8" x14ac:dyDescent="0.3">
      <c r="A40" s="378">
        <f t="shared" si="2"/>
        <v>31</v>
      </c>
      <c r="B40" s="1186"/>
      <c r="C40" s="1187"/>
      <c r="D40" s="1190"/>
      <c r="E40" s="1191"/>
      <c r="F40" s="1183"/>
      <c r="G40" s="1184"/>
      <c r="H40" s="876">
        <f t="shared" si="0"/>
        <v>0</v>
      </c>
    </row>
    <row r="41" spans="1:8" x14ac:dyDescent="0.3">
      <c r="A41" s="378">
        <f t="shared" si="2"/>
        <v>32</v>
      </c>
      <c r="B41" s="1186"/>
      <c r="C41" s="1187"/>
      <c r="D41" s="1190"/>
      <c r="E41" s="1191"/>
      <c r="F41" s="1183"/>
      <c r="G41" s="1184"/>
      <c r="H41" s="876">
        <f t="shared" si="0"/>
        <v>0</v>
      </c>
    </row>
    <row r="42" spans="1:8" x14ac:dyDescent="0.3">
      <c r="A42" s="378">
        <f t="shared" si="2"/>
        <v>33</v>
      </c>
      <c r="B42" s="1186"/>
      <c r="C42" s="1187"/>
      <c r="D42" s="1190"/>
      <c r="E42" s="1191"/>
      <c r="F42" s="1183"/>
      <c r="G42" s="1184"/>
      <c r="H42" s="876">
        <f t="shared" si="0"/>
        <v>0</v>
      </c>
    </row>
    <row r="43" spans="1:8" x14ac:dyDescent="0.3">
      <c r="A43" s="378">
        <f t="shared" si="2"/>
        <v>34</v>
      </c>
      <c r="B43" s="1186"/>
      <c r="C43" s="1187"/>
      <c r="D43" s="1190"/>
      <c r="E43" s="1191"/>
      <c r="F43" s="1183"/>
      <c r="G43" s="1184"/>
      <c r="H43" s="876">
        <f t="shared" si="0"/>
        <v>0</v>
      </c>
    </row>
    <row r="44" spans="1:8" x14ac:dyDescent="0.3">
      <c r="A44" s="378">
        <f t="shared" si="2"/>
        <v>35</v>
      </c>
      <c r="B44" s="1186"/>
      <c r="C44" s="1187"/>
      <c r="D44" s="1190"/>
      <c r="E44" s="1191"/>
      <c r="F44" s="1183"/>
      <c r="G44" s="1184"/>
      <c r="H44" s="876">
        <f t="shared" si="0"/>
        <v>0</v>
      </c>
    </row>
    <row r="45" spans="1:8" x14ac:dyDescent="0.3">
      <c r="A45" s="378">
        <f t="shared" si="2"/>
        <v>36</v>
      </c>
      <c r="B45" s="1186"/>
      <c r="C45" s="1187"/>
      <c r="D45" s="1190"/>
      <c r="E45" s="1191"/>
      <c r="F45" s="1183"/>
      <c r="G45" s="1184"/>
      <c r="H45" s="876">
        <f t="shared" si="0"/>
        <v>0</v>
      </c>
    </row>
    <row r="46" spans="1:8" x14ac:dyDescent="0.3">
      <c r="A46" s="378">
        <f t="shared" si="2"/>
        <v>37</v>
      </c>
      <c r="B46" s="1186"/>
      <c r="C46" s="1187"/>
      <c r="D46" s="1190"/>
      <c r="E46" s="1191"/>
      <c r="F46" s="1183"/>
      <c r="G46" s="1184"/>
      <c r="H46" s="876">
        <f t="shared" si="0"/>
        <v>0</v>
      </c>
    </row>
    <row r="47" spans="1:8" ht="15" thickBot="1" x14ac:dyDescent="0.35">
      <c r="A47" s="1185">
        <f t="shared" si="2"/>
        <v>38</v>
      </c>
      <c r="B47" s="1188"/>
      <c r="C47" s="1189"/>
      <c r="D47" s="1192"/>
      <c r="E47" s="1193"/>
      <c r="F47" s="309"/>
      <c r="G47" s="310"/>
      <c r="H47" s="882">
        <f t="shared" si="0"/>
        <v>0</v>
      </c>
    </row>
    <row r="48" spans="1:8" ht="15" thickTop="1" x14ac:dyDescent="0.3">
      <c r="A48" s="883"/>
      <c r="B48" s="884"/>
      <c r="C48" s="884"/>
      <c r="D48" s="885"/>
      <c r="E48" s="884"/>
      <c r="F48" s="885"/>
      <c r="G48" s="884"/>
      <c r="H48" s="886"/>
    </row>
    <row r="49" spans="1:8" x14ac:dyDescent="0.3">
      <c r="A49" s="883"/>
      <c r="B49" s="884"/>
      <c r="C49" s="884"/>
      <c r="D49" s="885"/>
      <c r="E49" s="884"/>
      <c r="F49" s="885"/>
      <c r="G49" s="884"/>
      <c r="H49" s="886"/>
    </row>
    <row r="50" spans="1:8" x14ac:dyDescent="0.3">
      <c r="A50" s="883"/>
      <c r="B50" s="884"/>
      <c r="C50" s="884"/>
      <c r="D50" s="885"/>
      <c r="E50" s="884"/>
      <c r="F50" s="885"/>
      <c r="G50" s="884"/>
      <c r="H50" s="886"/>
    </row>
    <row r="51" spans="1:8" x14ac:dyDescent="0.3">
      <c r="A51" s="883"/>
      <c r="B51" s="884"/>
      <c r="C51" s="884"/>
      <c r="D51" s="885"/>
      <c r="E51" s="884"/>
      <c r="F51" s="885"/>
      <c r="G51" s="884"/>
      <c r="H51" s="886"/>
    </row>
    <row r="52" spans="1:8" x14ac:dyDescent="0.3">
      <c r="A52" s="883"/>
      <c r="B52" s="884"/>
      <c r="C52" s="884"/>
      <c r="D52" s="885"/>
      <c r="E52" s="884"/>
      <c r="F52" s="885"/>
      <c r="G52" s="884"/>
      <c r="H52" s="886"/>
    </row>
    <row r="53" spans="1:8" x14ac:dyDescent="0.3">
      <c r="A53" s="883"/>
      <c r="B53" s="884"/>
      <c r="C53" s="884"/>
      <c r="D53" s="885"/>
      <c r="E53" s="884"/>
      <c r="F53" s="885"/>
      <c r="G53" s="884"/>
      <c r="H53" s="886"/>
    </row>
    <row r="54" spans="1:8" x14ac:dyDescent="0.3">
      <c r="A54" s="883"/>
      <c r="B54" s="884"/>
      <c r="C54" s="884"/>
      <c r="D54" s="885"/>
      <c r="E54" s="884"/>
      <c r="F54" s="885"/>
      <c r="G54" s="884"/>
      <c r="H54" s="886"/>
    </row>
    <row r="55" spans="1:8" x14ac:dyDescent="0.3">
      <c r="A55" s="883"/>
      <c r="B55" s="884"/>
      <c r="C55" s="884"/>
      <c r="D55" s="885"/>
      <c r="E55" s="884"/>
      <c r="F55" s="885"/>
      <c r="G55" s="884"/>
      <c r="H55" s="886"/>
    </row>
    <row r="56" spans="1:8" x14ac:dyDescent="0.3">
      <c r="A56" s="883"/>
      <c r="B56" s="884"/>
      <c r="C56" s="884"/>
      <c r="D56" s="885"/>
      <c r="E56" s="884"/>
      <c r="F56" s="885"/>
      <c r="G56" s="884"/>
      <c r="H56" s="886"/>
    </row>
    <row r="57" spans="1:8" x14ac:dyDescent="0.3">
      <c r="A57" s="883"/>
      <c r="B57" s="884"/>
      <c r="C57" s="884"/>
      <c r="D57" s="885"/>
      <c r="E57" s="884"/>
      <c r="F57" s="885"/>
      <c r="G57" s="884"/>
      <c r="H57" s="886"/>
    </row>
    <row r="58" spans="1:8" x14ac:dyDescent="0.3">
      <c r="A58" s="883"/>
      <c r="B58" s="887"/>
      <c r="C58" s="887"/>
      <c r="D58" s="888"/>
      <c r="E58" s="887"/>
      <c r="F58" s="888"/>
      <c r="G58" s="887"/>
      <c r="H58" s="887"/>
    </row>
    <row r="59" spans="1:8" x14ac:dyDescent="0.3">
      <c r="A59" s="883"/>
      <c r="B59" s="884"/>
      <c r="C59" s="884"/>
      <c r="D59" s="885"/>
      <c r="E59" s="884"/>
      <c r="F59" s="885"/>
      <c r="G59" s="884"/>
      <c r="H59" s="884"/>
    </row>
    <row r="60" spans="1:8" x14ac:dyDescent="0.3">
      <c r="A60" s="637"/>
      <c r="B60" s="635"/>
      <c r="C60" s="635"/>
      <c r="D60" s="889"/>
      <c r="E60" s="635"/>
      <c r="F60" s="889"/>
      <c r="G60" s="635"/>
      <c r="H60" s="635"/>
    </row>
    <row r="61" spans="1:8" x14ac:dyDescent="0.3">
      <c r="A61" s="637"/>
      <c r="B61" s="635"/>
      <c r="C61" s="635"/>
      <c r="D61" s="889"/>
      <c r="E61" s="635"/>
      <c r="F61" s="889"/>
      <c r="G61" s="635"/>
      <c r="H61" s="635"/>
    </row>
    <row r="62" spans="1:8" x14ac:dyDescent="0.3">
      <c r="A62" s="637"/>
      <c r="B62" s="635"/>
      <c r="C62" s="635"/>
      <c r="D62" s="889"/>
      <c r="E62" s="635"/>
      <c r="F62" s="889"/>
      <c r="G62" s="635"/>
      <c r="H62" s="635"/>
    </row>
    <row r="63" spans="1:8" x14ac:dyDescent="0.3">
      <c r="A63" s="637"/>
      <c r="B63" s="635"/>
      <c r="C63" s="635"/>
      <c r="D63" s="889"/>
      <c r="E63" s="635"/>
      <c r="F63" s="889"/>
      <c r="G63" s="635"/>
      <c r="H63" s="635"/>
    </row>
    <row r="64" spans="1:8" x14ac:dyDescent="0.3">
      <c r="A64" s="637"/>
      <c r="B64" s="635"/>
      <c r="C64" s="635"/>
      <c r="D64" s="889"/>
      <c r="E64" s="635"/>
      <c r="F64" s="889"/>
      <c r="G64" s="635"/>
      <c r="H64" s="635"/>
    </row>
    <row r="65" spans="1:8" x14ac:dyDescent="0.3">
      <c r="A65" s="637"/>
      <c r="B65" s="635"/>
      <c r="C65" s="635"/>
      <c r="D65" s="889"/>
      <c r="E65" s="635"/>
      <c r="F65" s="889"/>
      <c r="G65" s="635"/>
      <c r="H65" s="635"/>
    </row>
    <row r="66" spans="1:8" x14ac:dyDescent="0.3">
      <c r="A66" s="637"/>
      <c r="B66" s="635"/>
      <c r="C66" s="635"/>
      <c r="D66" s="889"/>
      <c r="E66" s="635"/>
      <c r="F66" s="889"/>
      <c r="G66" s="635"/>
      <c r="H66" s="635"/>
    </row>
    <row r="67" spans="1:8" x14ac:dyDescent="0.3">
      <c r="A67" s="637"/>
      <c r="B67" s="635"/>
      <c r="C67" s="635"/>
      <c r="D67" s="889"/>
      <c r="E67" s="635"/>
      <c r="F67" s="889"/>
      <c r="G67" s="635"/>
      <c r="H67" s="635"/>
    </row>
    <row r="68" spans="1:8" x14ac:dyDescent="0.3">
      <c r="A68" s="637"/>
      <c r="B68" s="635"/>
      <c r="C68" s="635"/>
      <c r="D68" s="889"/>
      <c r="E68" s="635"/>
      <c r="F68" s="889"/>
      <c r="G68" s="635"/>
      <c r="H68" s="635"/>
    </row>
    <row r="69" spans="1:8" x14ac:dyDescent="0.3">
      <c r="A69" s="637"/>
      <c r="B69" s="635"/>
      <c r="C69" s="635"/>
      <c r="D69" s="889"/>
      <c r="E69" s="635"/>
      <c r="F69" s="889"/>
      <c r="G69" s="635"/>
      <c r="H69" s="635"/>
    </row>
    <row r="70" spans="1:8" x14ac:dyDescent="0.3">
      <c r="A70" s="637"/>
      <c r="B70" s="635"/>
      <c r="C70" s="635"/>
      <c r="D70" s="889"/>
      <c r="E70" s="635"/>
      <c r="F70" s="889"/>
      <c r="G70" s="635"/>
      <c r="H70" s="635"/>
    </row>
    <row r="71" spans="1:8" x14ac:dyDescent="0.3">
      <c r="A71" s="637"/>
      <c r="B71" s="635"/>
      <c r="C71" s="635"/>
      <c r="D71" s="889"/>
      <c r="E71" s="635"/>
      <c r="F71" s="889"/>
      <c r="G71" s="635"/>
      <c r="H71" s="635"/>
    </row>
    <row r="72" spans="1:8" x14ac:dyDescent="0.3">
      <c r="A72" s="637"/>
      <c r="B72" s="635"/>
      <c r="C72" s="635"/>
      <c r="D72" s="889"/>
      <c r="E72" s="635"/>
      <c r="F72" s="889"/>
      <c r="G72" s="635"/>
      <c r="H72" s="635"/>
    </row>
    <row r="73" spans="1:8" x14ac:dyDescent="0.3">
      <c r="A73" s="637"/>
      <c r="B73" s="635"/>
      <c r="C73" s="635"/>
      <c r="D73" s="889"/>
      <c r="E73" s="635"/>
      <c r="F73" s="889"/>
      <c r="G73" s="635"/>
      <c r="H73" s="635"/>
    </row>
    <row r="74" spans="1:8" x14ac:dyDescent="0.3">
      <c r="A74" s="637"/>
      <c r="B74" s="635"/>
      <c r="C74" s="635"/>
      <c r="D74" s="889"/>
      <c r="E74" s="635"/>
      <c r="F74" s="889"/>
      <c r="G74" s="635"/>
      <c r="H74" s="635"/>
    </row>
    <row r="75" spans="1:8" x14ac:dyDescent="0.3">
      <c r="A75" s="637"/>
      <c r="B75" s="635"/>
      <c r="C75" s="635"/>
      <c r="D75" s="889"/>
      <c r="E75" s="635"/>
      <c r="F75" s="889"/>
      <c r="G75" s="635"/>
      <c r="H75" s="635"/>
    </row>
    <row r="76" spans="1:8" x14ac:dyDescent="0.3">
      <c r="A76" s="637"/>
      <c r="B76" s="635"/>
      <c r="C76" s="635"/>
      <c r="D76" s="889"/>
      <c r="E76" s="635"/>
      <c r="F76" s="889"/>
      <c r="G76" s="635"/>
      <c r="H76" s="635"/>
    </row>
    <row r="77" spans="1:8" x14ac:dyDescent="0.3">
      <c r="A77" s="637"/>
      <c r="B77" s="635"/>
      <c r="C77" s="635"/>
      <c r="D77" s="889"/>
      <c r="E77" s="635"/>
      <c r="F77" s="889"/>
      <c r="G77" s="635"/>
      <c r="H77" s="635"/>
    </row>
    <row r="78" spans="1:8" x14ac:dyDescent="0.3">
      <c r="A78" s="637"/>
      <c r="B78" s="635"/>
      <c r="C78" s="635"/>
      <c r="D78" s="889"/>
      <c r="E78" s="635"/>
      <c r="F78" s="889"/>
      <c r="G78" s="635"/>
      <c r="H78" s="635"/>
    </row>
    <row r="79" spans="1:8" x14ac:dyDescent="0.3">
      <c r="A79" s="637"/>
      <c r="B79" s="635"/>
      <c r="C79" s="635"/>
      <c r="D79" s="889"/>
      <c r="E79" s="635"/>
      <c r="F79" s="889"/>
      <c r="G79" s="635"/>
      <c r="H79" s="635"/>
    </row>
    <row r="80" spans="1:8" x14ac:dyDescent="0.3">
      <c r="A80" s="637"/>
      <c r="B80" s="635"/>
      <c r="C80" s="635"/>
      <c r="D80" s="889"/>
      <c r="E80" s="635"/>
      <c r="F80" s="889"/>
      <c r="G80" s="635"/>
      <c r="H80" s="635"/>
    </row>
    <row r="81" spans="1:8" x14ac:dyDescent="0.3">
      <c r="A81" s="637"/>
      <c r="B81" s="635"/>
      <c r="C81" s="635"/>
      <c r="D81" s="889"/>
      <c r="E81" s="635"/>
      <c r="F81" s="889"/>
      <c r="G81" s="635"/>
      <c r="H81" s="635"/>
    </row>
    <row r="82" spans="1:8" x14ac:dyDescent="0.3">
      <c r="A82" s="637"/>
      <c r="B82" s="635"/>
      <c r="C82" s="635"/>
      <c r="D82" s="889"/>
      <c r="E82" s="635"/>
      <c r="F82" s="889"/>
      <c r="G82" s="635"/>
      <c r="H82" s="635"/>
    </row>
    <row r="83" spans="1:8" x14ac:dyDescent="0.3">
      <c r="A83" s="637"/>
      <c r="B83" s="635"/>
      <c r="C83" s="635"/>
      <c r="D83" s="889"/>
      <c r="E83" s="635"/>
      <c r="F83" s="889"/>
      <c r="G83" s="635"/>
      <c r="H83" s="635"/>
    </row>
    <row r="84" spans="1:8" x14ac:dyDescent="0.3">
      <c r="A84" s="637"/>
      <c r="B84" s="635"/>
      <c r="C84" s="635"/>
      <c r="D84" s="889"/>
      <c r="E84" s="635"/>
      <c r="F84" s="889"/>
      <c r="G84" s="635"/>
      <c r="H84" s="635"/>
    </row>
    <row r="85" spans="1:8" x14ac:dyDescent="0.3">
      <c r="A85" s="637"/>
      <c r="B85" s="635"/>
      <c r="C85" s="635"/>
      <c r="D85" s="889"/>
      <c r="E85" s="635"/>
      <c r="F85" s="889"/>
      <c r="G85" s="635"/>
      <c r="H85" s="635"/>
    </row>
    <row r="86" spans="1:8" x14ac:dyDescent="0.3">
      <c r="A86" s="637"/>
      <c r="B86" s="635"/>
      <c r="C86" s="635"/>
      <c r="D86" s="889"/>
      <c r="E86" s="635"/>
      <c r="F86" s="889"/>
      <c r="G86" s="635"/>
      <c r="H86" s="635"/>
    </row>
    <row r="87" spans="1:8" x14ac:dyDescent="0.3">
      <c r="A87" s="637"/>
      <c r="B87" s="635"/>
      <c r="C87" s="635"/>
      <c r="D87" s="889"/>
      <c r="E87" s="635"/>
      <c r="F87" s="889"/>
      <c r="G87" s="635"/>
      <c r="H87" s="635"/>
    </row>
    <row r="88" spans="1:8" x14ac:dyDescent="0.3">
      <c r="A88" s="637"/>
      <c r="B88" s="635"/>
      <c r="C88" s="635"/>
      <c r="D88" s="889"/>
      <c r="E88" s="635"/>
      <c r="F88" s="889"/>
      <c r="G88" s="635"/>
      <c r="H88" s="635"/>
    </row>
    <row r="89" spans="1:8" x14ac:dyDescent="0.3">
      <c r="A89" s="637"/>
      <c r="B89" s="635"/>
      <c r="C89" s="635"/>
      <c r="D89" s="889"/>
      <c r="E89" s="635"/>
      <c r="F89" s="889"/>
      <c r="G89" s="635"/>
      <c r="H89" s="635"/>
    </row>
    <row r="90" spans="1:8" x14ac:dyDescent="0.3">
      <c r="A90" s="637"/>
      <c r="B90" s="635"/>
      <c r="C90" s="635"/>
      <c r="D90" s="889"/>
      <c r="E90" s="635"/>
      <c r="F90" s="889"/>
      <c r="G90" s="635"/>
      <c r="H90" s="635"/>
    </row>
    <row r="91" spans="1:8" x14ac:dyDescent="0.3">
      <c r="A91" s="637"/>
      <c r="B91" s="635"/>
      <c r="C91" s="635"/>
      <c r="D91" s="889"/>
      <c r="E91" s="635"/>
      <c r="F91" s="889"/>
      <c r="G91" s="635"/>
      <c r="H91" s="635"/>
    </row>
    <row r="92" spans="1:8" x14ac:dyDescent="0.3">
      <c r="A92" s="637"/>
      <c r="B92" s="635"/>
      <c r="C92" s="635"/>
      <c r="D92" s="889"/>
      <c r="E92" s="635"/>
      <c r="F92" s="889"/>
      <c r="G92" s="635"/>
      <c r="H92" s="635"/>
    </row>
    <row r="93" spans="1:8" x14ac:dyDescent="0.3">
      <c r="A93" s="637"/>
      <c r="B93" s="635"/>
      <c r="C93" s="635"/>
      <c r="D93" s="889"/>
      <c r="E93" s="635"/>
      <c r="F93" s="889"/>
      <c r="G93" s="635"/>
      <c r="H93" s="635"/>
    </row>
    <row r="94" spans="1:8" x14ac:dyDescent="0.3">
      <c r="A94" s="637"/>
      <c r="B94" s="635"/>
      <c r="C94" s="635"/>
      <c r="D94" s="889"/>
      <c r="E94" s="635"/>
      <c r="F94" s="889"/>
      <c r="G94" s="635"/>
      <c r="H94" s="635"/>
    </row>
    <row r="95" spans="1:8" x14ac:dyDescent="0.3">
      <c r="A95" s="637"/>
      <c r="B95" s="635"/>
      <c r="C95" s="635"/>
      <c r="D95" s="889"/>
      <c r="E95" s="635"/>
      <c r="F95" s="889"/>
      <c r="G95" s="635"/>
      <c r="H95" s="635"/>
    </row>
    <row r="96" spans="1:8" x14ac:dyDescent="0.3">
      <c r="A96" s="637"/>
      <c r="B96" s="635"/>
      <c r="C96" s="635"/>
      <c r="D96" s="889"/>
      <c r="E96" s="635"/>
      <c r="F96" s="889"/>
      <c r="G96" s="635"/>
      <c r="H96" s="635"/>
    </row>
    <row r="97" spans="1:8" x14ac:dyDescent="0.3">
      <c r="A97" s="637"/>
      <c r="B97" s="635"/>
      <c r="C97" s="635"/>
      <c r="D97" s="889"/>
      <c r="E97" s="635"/>
      <c r="F97" s="889"/>
      <c r="G97" s="635"/>
      <c r="H97" s="635"/>
    </row>
    <row r="98" spans="1:8" x14ac:dyDescent="0.3">
      <c r="A98" s="637"/>
      <c r="B98" s="635"/>
      <c r="C98" s="635"/>
      <c r="D98" s="889"/>
      <c r="E98" s="635"/>
      <c r="F98" s="889"/>
      <c r="G98" s="635"/>
      <c r="H98" s="635"/>
    </row>
    <row r="99" spans="1:8" x14ac:dyDescent="0.3">
      <c r="A99" s="637"/>
      <c r="B99" s="635"/>
      <c r="C99" s="635"/>
      <c r="D99" s="889"/>
      <c r="E99" s="635"/>
      <c r="F99" s="889"/>
      <c r="G99" s="635"/>
      <c r="H99" s="635"/>
    </row>
    <row r="100" spans="1:8" x14ac:dyDescent="0.3">
      <c r="A100" s="637"/>
      <c r="B100" s="635"/>
      <c r="C100" s="635"/>
      <c r="D100" s="889"/>
      <c r="E100" s="635"/>
      <c r="F100" s="889"/>
      <c r="G100" s="635"/>
      <c r="H100" s="635"/>
    </row>
    <row r="101" spans="1:8" x14ac:dyDescent="0.3">
      <c r="A101" s="637"/>
      <c r="B101" s="635"/>
      <c r="C101" s="635"/>
      <c r="D101" s="889"/>
      <c r="E101" s="635"/>
      <c r="F101" s="889"/>
      <c r="G101" s="635"/>
      <c r="H101" s="635"/>
    </row>
    <row r="102" spans="1:8" x14ac:dyDescent="0.3">
      <c r="A102" s="637"/>
      <c r="B102" s="635"/>
      <c r="C102" s="635"/>
      <c r="D102" s="889"/>
      <c r="E102" s="635"/>
      <c r="F102" s="889"/>
      <c r="G102" s="635"/>
      <c r="H102" s="635"/>
    </row>
    <row r="103" spans="1:8" x14ac:dyDescent="0.3">
      <c r="A103" s="637"/>
      <c r="B103" s="635"/>
      <c r="C103" s="635"/>
      <c r="D103" s="889"/>
      <c r="E103" s="635"/>
      <c r="F103" s="889"/>
      <c r="G103" s="635"/>
      <c r="H103" s="635"/>
    </row>
    <row r="104" spans="1:8" x14ac:dyDescent="0.3">
      <c r="A104" s="637"/>
      <c r="B104" s="635"/>
      <c r="C104" s="635"/>
      <c r="D104" s="889"/>
      <c r="E104" s="635"/>
      <c r="F104" s="889"/>
      <c r="G104" s="635"/>
      <c r="H104" s="635"/>
    </row>
    <row r="105" spans="1:8" x14ac:dyDescent="0.3">
      <c r="A105" s="637"/>
      <c r="B105" s="635"/>
      <c r="C105" s="635"/>
      <c r="D105" s="889"/>
      <c r="E105" s="635"/>
      <c r="F105" s="889"/>
      <c r="G105" s="635"/>
      <c r="H105" s="635"/>
    </row>
    <row r="106" spans="1:8" x14ac:dyDescent="0.3">
      <c r="A106" s="637"/>
      <c r="B106" s="635"/>
      <c r="C106" s="635"/>
      <c r="D106" s="889"/>
      <c r="E106" s="635"/>
      <c r="F106" s="889"/>
      <c r="G106" s="635"/>
      <c r="H106" s="635"/>
    </row>
    <row r="107" spans="1:8" x14ac:dyDescent="0.3">
      <c r="A107" s="637"/>
      <c r="B107" s="635"/>
      <c r="C107" s="635"/>
      <c r="D107" s="889"/>
      <c r="E107" s="635"/>
      <c r="F107" s="889"/>
      <c r="G107" s="635"/>
      <c r="H107" s="635"/>
    </row>
    <row r="108" spans="1:8" x14ac:dyDescent="0.3">
      <c r="A108" s="637"/>
      <c r="B108" s="635"/>
      <c r="C108" s="635"/>
      <c r="D108" s="889"/>
      <c r="E108" s="635"/>
      <c r="F108" s="889"/>
      <c r="G108" s="635"/>
      <c r="H108" s="635"/>
    </row>
    <row r="109" spans="1:8" x14ac:dyDescent="0.3">
      <c r="A109" s="637"/>
      <c r="B109" s="635"/>
      <c r="C109" s="635"/>
      <c r="D109" s="889"/>
      <c r="E109" s="635"/>
      <c r="F109" s="889"/>
      <c r="G109" s="635"/>
      <c r="H109" s="635"/>
    </row>
    <row r="110" spans="1:8" x14ac:dyDescent="0.3">
      <c r="A110" s="637"/>
      <c r="B110" s="635"/>
      <c r="C110" s="635"/>
      <c r="D110" s="889"/>
      <c r="E110" s="635"/>
      <c r="F110" s="889"/>
      <c r="G110" s="635"/>
      <c r="H110" s="635"/>
    </row>
    <row r="111" spans="1:8" x14ac:dyDescent="0.3">
      <c r="A111" s="637"/>
      <c r="B111" s="635"/>
      <c r="C111" s="635"/>
      <c r="D111" s="889"/>
      <c r="E111" s="635"/>
      <c r="F111" s="889"/>
      <c r="G111" s="635"/>
      <c r="H111" s="635"/>
    </row>
    <row r="112" spans="1:8" x14ac:dyDescent="0.3">
      <c r="A112" s="637"/>
      <c r="B112" s="635"/>
      <c r="C112" s="635"/>
      <c r="D112" s="889"/>
      <c r="E112" s="635"/>
      <c r="F112" s="889"/>
      <c r="G112" s="635"/>
      <c r="H112" s="635"/>
    </row>
    <row r="113" spans="1:8" x14ac:dyDescent="0.3">
      <c r="A113" s="637"/>
      <c r="B113" s="635"/>
      <c r="C113" s="635"/>
      <c r="D113" s="889"/>
      <c r="E113" s="635"/>
      <c r="F113" s="889"/>
      <c r="G113" s="635"/>
      <c r="H113" s="635"/>
    </row>
    <row r="114" spans="1:8" x14ac:dyDescent="0.3">
      <c r="A114" s="637"/>
      <c r="B114" s="635"/>
      <c r="C114" s="635"/>
      <c r="D114" s="889"/>
      <c r="E114" s="635"/>
      <c r="F114" s="889"/>
      <c r="G114" s="635"/>
      <c r="H114" s="635"/>
    </row>
    <row r="115" spans="1:8" x14ac:dyDescent="0.3">
      <c r="A115" s="637"/>
      <c r="B115" s="635"/>
      <c r="C115" s="635"/>
      <c r="D115" s="889"/>
      <c r="E115" s="635"/>
      <c r="F115" s="889"/>
      <c r="G115" s="635"/>
      <c r="H115" s="635"/>
    </row>
    <row r="116" spans="1:8" x14ac:dyDescent="0.3">
      <c r="A116" s="637"/>
      <c r="B116" s="635"/>
      <c r="C116" s="635"/>
      <c r="D116" s="889"/>
      <c r="E116" s="635"/>
      <c r="F116" s="889"/>
      <c r="G116" s="635"/>
      <c r="H116" s="635"/>
    </row>
    <row r="117" spans="1:8" x14ac:dyDescent="0.3">
      <c r="A117" s="637"/>
      <c r="B117" s="635"/>
      <c r="C117" s="635"/>
      <c r="D117" s="889"/>
      <c r="E117" s="635"/>
      <c r="F117" s="889"/>
      <c r="G117" s="635"/>
      <c r="H117" s="635"/>
    </row>
    <row r="118" spans="1:8" x14ac:dyDescent="0.3">
      <c r="A118" s="637"/>
      <c r="B118" s="635"/>
      <c r="C118" s="635"/>
      <c r="D118" s="889"/>
      <c r="E118" s="635"/>
      <c r="F118" s="889"/>
      <c r="G118" s="635"/>
      <c r="H118" s="635"/>
    </row>
    <row r="119" spans="1:8" x14ac:dyDescent="0.3">
      <c r="A119" s="637"/>
      <c r="B119" s="635"/>
      <c r="C119" s="635"/>
      <c r="D119" s="889"/>
      <c r="E119" s="635"/>
      <c r="F119" s="889"/>
      <c r="G119" s="635"/>
      <c r="H119" s="635"/>
    </row>
    <row r="120" spans="1:8" x14ac:dyDescent="0.3">
      <c r="A120" s="637"/>
      <c r="B120" s="635"/>
      <c r="C120" s="635"/>
      <c r="D120" s="889"/>
      <c r="E120" s="635"/>
      <c r="F120" s="889"/>
      <c r="G120" s="635"/>
      <c r="H120" s="635"/>
    </row>
    <row r="121" spans="1:8" x14ac:dyDescent="0.3">
      <c r="A121" s="637"/>
      <c r="B121" s="635"/>
      <c r="C121" s="635"/>
      <c r="D121" s="889"/>
      <c r="E121" s="635"/>
      <c r="F121" s="889"/>
      <c r="G121" s="635"/>
      <c r="H121" s="635"/>
    </row>
    <row r="122" spans="1:8" x14ac:dyDescent="0.3">
      <c r="A122" s="637"/>
      <c r="B122" s="635"/>
      <c r="C122" s="635"/>
      <c r="D122" s="889"/>
      <c r="E122" s="635"/>
      <c r="F122" s="889"/>
      <c r="G122" s="635"/>
      <c r="H122" s="635"/>
    </row>
    <row r="123" spans="1:8" x14ac:dyDescent="0.3">
      <c r="A123" s="637"/>
      <c r="B123" s="635"/>
      <c r="C123" s="635"/>
      <c r="D123" s="889"/>
      <c r="E123" s="635"/>
      <c r="F123" s="889"/>
      <c r="G123" s="635"/>
      <c r="H123" s="635"/>
    </row>
    <row r="124" spans="1:8" x14ac:dyDescent="0.3">
      <c r="A124" s="637"/>
      <c r="B124" s="635"/>
      <c r="C124" s="635"/>
      <c r="D124" s="889"/>
      <c r="E124" s="635"/>
      <c r="F124" s="889"/>
      <c r="G124" s="635"/>
      <c r="H124" s="635"/>
    </row>
    <row r="125" spans="1:8" x14ac:dyDescent="0.3">
      <c r="A125" s="637"/>
      <c r="B125" s="635"/>
      <c r="C125" s="635"/>
      <c r="D125" s="889"/>
      <c r="E125" s="635"/>
      <c r="F125" s="889"/>
      <c r="G125" s="635"/>
      <c r="H125" s="635"/>
    </row>
    <row r="126" spans="1:8" x14ac:dyDescent="0.3">
      <c r="A126" s="637"/>
      <c r="B126" s="635"/>
      <c r="C126" s="635"/>
      <c r="D126" s="889"/>
      <c r="E126" s="635"/>
      <c r="F126" s="889"/>
      <c r="G126" s="635"/>
      <c r="H126" s="635"/>
    </row>
    <row r="127" spans="1:8" x14ac:dyDescent="0.3">
      <c r="A127" s="637"/>
      <c r="B127" s="635"/>
      <c r="C127" s="635"/>
      <c r="D127" s="889"/>
      <c r="E127" s="635"/>
      <c r="F127" s="889"/>
      <c r="G127" s="635"/>
      <c r="H127" s="635"/>
    </row>
    <row r="128" spans="1:8" x14ac:dyDescent="0.3">
      <c r="A128" s="637"/>
      <c r="B128" s="635"/>
      <c r="C128" s="635"/>
      <c r="D128" s="889"/>
      <c r="E128" s="635"/>
      <c r="F128" s="889"/>
      <c r="G128" s="635"/>
      <c r="H128" s="635"/>
    </row>
    <row r="129" spans="1:8" x14ac:dyDescent="0.3">
      <c r="A129" s="637"/>
      <c r="B129" s="635"/>
      <c r="C129" s="635"/>
      <c r="D129" s="889"/>
      <c r="E129" s="635"/>
      <c r="F129" s="889"/>
      <c r="G129" s="635"/>
      <c r="H129" s="635"/>
    </row>
    <row r="130" spans="1:8" x14ac:dyDescent="0.3">
      <c r="A130" s="637"/>
      <c r="B130" s="635"/>
      <c r="C130" s="635"/>
      <c r="D130" s="889"/>
      <c r="E130" s="635"/>
      <c r="F130" s="889"/>
      <c r="G130" s="635"/>
      <c r="H130" s="635"/>
    </row>
    <row r="131" spans="1:8" x14ac:dyDescent="0.3">
      <c r="A131" s="637"/>
      <c r="B131" s="635"/>
      <c r="C131" s="635"/>
      <c r="D131" s="889"/>
      <c r="E131" s="635"/>
      <c r="F131" s="889"/>
      <c r="G131" s="635"/>
      <c r="H131" s="635"/>
    </row>
    <row r="132" spans="1:8" x14ac:dyDescent="0.3">
      <c r="A132" s="637"/>
      <c r="B132" s="635"/>
      <c r="C132" s="635"/>
      <c r="D132" s="889"/>
      <c r="E132" s="635"/>
      <c r="F132" s="889"/>
      <c r="G132" s="635"/>
      <c r="H132" s="635"/>
    </row>
    <row r="133" spans="1:8" x14ac:dyDescent="0.3">
      <c r="A133" s="637"/>
      <c r="B133" s="635"/>
      <c r="C133" s="635"/>
      <c r="D133" s="889"/>
      <c r="E133" s="635"/>
      <c r="F133" s="889"/>
      <c r="G133" s="635"/>
      <c r="H133" s="635"/>
    </row>
    <row r="134" spans="1:8" x14ac:dyDescent="0.3">
      <c r="A134" s="637"/>
      <c r="B134" s="635"/>
      <c r="C134" s="635"/>
      <c r="D134" s="889"/>
      <c r="E134" s="635"/>
      <c r="F134" s="889"/>
      <c r="G134" s="635"/>
      <c r="H134" s="635"/>
    </row>
    <row r="135" spans="1:8" x14ac:dyDescent="0.3">
      <c r="A135" s="637"/>
      <c r="B135" s="635"/>
      <c r="C135" s="635"/>
      <c r="D135" s="889"/>
      <c r="E135" s="635"/>
      <c r="F135" s="889"/>
      <c r="G135" s="635"/>
      <c r="H135" s="635"/>
    </row>
    <row r="136" spans="1:8" x14ac:dyDescent="0.3">
      <c r="A136" s="637"/>
      <c r="B136" s="635"/>
      <c r="C136" s="635"/>
      <c r="D136" s="889"/>
      <c r="E136" s="635"/>
      <c r="F136" s="889"/>
      <c r="G136" s="635"/>
      <c r="H136" s="635"/>
    </row>
    <row r="137" spans="1:8" x14ac:dyDescent="0.3">
      <c r="A137" s="637"/>
      <c r="B137" s="635"/>
      <c r="C137" s="635"/>
      <c r="D137" s="889"/>
      <c r="E137" s="635"/>
      <c r="F137" s="889"/>
      <c r="G137" s="635"/>
      <c r="H137" s="635"/>
    </row>
    <row r="138" spans="1:8" x14ac:dyDescent="0.3">
      <c r="A138" s="637"/>
      <c r="B138" s="635"/>
      <c r="C138" s="635"/>
      <c r="D138" s="889"/>
      <c r="E138" s="635"/>
      <c r="F138" s="889"/>
      <c r="G138" s="635"/>
      <c r="H138" s="635"/>
    </row>
    <row r="139" spans="1:8" x14ac:dyDescent="0.3">
      <c r="A139" s="637"/>
      <c r="B139" s="635"/>
      <c r="C139" s="635"/>
      <c r="D139" s="889"/>
      <c r="E139" s="635"/>
      <c r="F139" s="889"/>
      <c r="G139" s="635"/>
      <c r="H139" s="635"/>
    </row>
    <row r="140" spans="1:8" x14ac:dyDescent="0.3">
      <c r="A140" s="637"/>
      <c r="B140" s="635"/>
      <c r="C140" s="635"/>
      <c r="D140" s="889"/>
      <c r="E140" s="635"/>
      <c r="F140" s="889"/>
      <c r="G140" s="635"/>
      <c r="H140" s="635"/>
    </row>
    <row r="141" spans="1:8" x14ac:dyDescent="0.3">
      <c r="A141" s="637"/>
      <c r="B141" s="635"/>
      <c r="C141" s="635"/>
      <c r="D141" s="889"/>
      <c r="E141" s="635"/>
      <c r="F141" s="889"/>
      <c r="G141" s="635"/>
      <c r="H141" s="635"/>
    </row>
    <row r="142" spans="1:8" x14ac:dyDescent="0.3">
      <c r="A142" s="637"/>
      <c r="B142" s="635"/>
      <c r="C142" s="635"/>
      <c r="D142" s="889"/>
      <c r="E142" s="635"/>
      <c r="F142" s="889"/>
      <c r="G142" s="635"/>
      <c r="H142" s="635"/>
    </row>
    <row r="143" spans="1:8" x14ac:dyDescent="0.3">
      <c r="A143" s="637"/>
      <c r="B143" s="635"/>
      <c r="C143" s="635"/>
      <c r="D143" s="889"/>
      <c r="E143" s="635"/>
      <c r="F143" s="889"/>
      <c r="G143" s="635"/>
      <c r="H143" s="635"/>
    </row>
    <row r="144" spans="1:8" x14ac:dyDescent="0.3">
      <c r="A144" s="637"/>
      <c r="B144" s="635"/>
      <c r="C144" s="635"/>
      <c r="D144" s="889"/>
      <c r="E144" s="635"/>
      <c r="F144" s="889"/>
      <c r="G144" s="635"/>
      <c r="H144" s="635"/>
    </row>
    <row r="145" spans="1:8" x14ac:dyDescent="0.3">
      <c r="A145" s="637"/>
      <c r="B145" s="635"/>
      <c r="C145" s="635"/>
      <c r="D145" s="889"/>
      <c r="E145" s="635"/>
      <c r="F145" s="889"/>
      <c r="G145" s="635"/>
      <c r="H145" s="635"/>
    </row>
    <row r="146" spans="1:8" x14ac:dyDescent="0.3">
      <c r="A146" s="637"/>
      <c r="B146" s="635"/>
      <c r="C146" s="635"/>
      <c r="D146" s="889"/>
      <c r="E146" s="635"/>
      <c r="F146" s="889"/>
      <c r="G146" s="635"/>
      <c r="H146" s="635"/>
    </row>
    <row r="147" spans="1:8" x14ac:dyDescent="0.3">
      <c r="A147" s="637"/>
      <c r="B147" s="635"/>
      <c r="C147" s="635"/>
      <c r="D147" s="889"/>
      <c r="E147" s="635"/>
      <c r="F147" s="889"/>
      <c r="G147" s="635"/>
      <c r="H147" s="635"/>
    </row>
    <row r="148" spans="1:8" x14ac:dyDescent="0.3">
      <c r="A148" s="637"/>
      <c r="B148" s="635"/>
      <c r="C148" s="635"/>
      <c r="D148" s="889"/>
      <c r="E148" s="635"/>
      <c r="F148" s="889"/>
      <c r="G148" s="635"/>
      <c r="H148" s="635"/>
    </row>
    <row r="149" spans="1:8" x14ac:dyDescent="0.3">
      <c r="A149" s="637"/>
      <c r="B149" s="635"/>
      <c r="C149" s="635"/>
      <c r="D149" s="889"/>
      <c r="E149" s="635"/>
      <c r="F149" s="889"/>
      <c r="G149" s="635"/>
      <c r="H149" s="635"/>
    </row>
    <row r="150" spans="1:8" x14ac:dyDescent="0.3">
      <c r="A150" s="637"/>
      <c r="B150" s="635"/>
      <c r="C150" s="635"/>
      <c r="D150" s="889"/>
      <c r="E150" s="635"/>
      <c r="F150" s="889"/>
      <c r="G150" s="635"/>
      <c r="H150" s="635"/>
    </row>
    <row r="151" spans="1:8" x14ac:dyDescent="0.3">
      <c r="A151" s="637"/>
      <c r="B151" s="635"/>
      <c r="C151" s="635"/>
      <c r="D151" s="889"/>
      <c r="E151" s="635"/>
      <c r="F151" s="889"/>
      <c r="G151" s="635"/>
      <c r="H151" s="635"/>
    </row>
    <row r="152" spans="1:8" x14ac:dyDescent="0.3">
      <c r="A152" s="637"/>
      <c r="B152" s="635"/>
      <c r="C152" s="635"/>
      <c r="D152" s="889"/>
      <c r="E152" s="635"/>
      <c r="F152" s="889"/>
      <c r="G152" s="635"/>
      <c r="H152" s="635"/>
    </row>
    <row r="153" spans="1:8" x14ac:dyDescent="0.3">
      <c r="A153" s="637"/>
      <c r="B153" s="635"/>
      <c r="C153" s="635"/>
      <c r="D153" s="889"/>
      <c r="E153" s="635"/>
      <c r="F153" s="889"/>
      <c r="G153" s="635"/>
      <c r="H153" s="635"/>
    </row>
    <row r="154" spans="1:8" x14ac:dyDescent="0.3">
      <c r="A154" s="637"/>
      <c r="B154" s="635"/>
      <c r="C154" s="635"/>
      <c r="D154" s="889"/>
      <c r="E154" s="635"/>
      <c r="F154" s="889"/>
      <c r="G154" s="635"/>
      <c r="H154" s="635"/>
    </row>
    <row r="155" spans="1:8" x14ac:dyDescent="0.3">
      <c r="A155" s="637"/>
      <c r="B155" s="635"/>
      <c r="C155" s="635"/>
      <c r="D155" s="889"/>
      <c r="E155" s="635"/>
      <c r="F155" s="889"/>
      <c r="G155" s="635"/>
      <c r="H155" s="635"/>
    </row>
    <row r="156" spans="1:8" x14ac:dyDescent="0.3">
      <c r="A156" s="637"/>
      <c r="B156" s="635"/>
      <c r="C156" s="635"/>
      <c r="D156" s="889"/>
      <c r="E156" s="635"/>
      <c r="F156" s="889"/>
      <c r="G156" s="635"/>
      <c r="H156" s="635"/>
    </row>
    <row r="157" spans="1:8" x14ac:dyDescent="0.3">
      <c r="A157" s="637"/>
      <c r="B157" s="635"/>
      <c r="C157" s="635"/>
      <c r="D157" s="889"/>
      <c r="E157" s="635"/>
      <c r="F157" s="889"/>
      <c r="G157" s="635"/>
      <c r="H157" s="635"/>
    </row>
    <row r="158" spans="1:8" x14ac:dyDescent="0.3">
      <c r="A158" s="637"/>
      <c r="B158" s="635"/>
      <c r="C158" s="635"/>
      <c r="D158" s="889"/>
      <c r="E158" s="635"/>
      <c r="F158" s="889"/>
      <c r="G158" s="635"/>
      <c r="H158" s="635"/>
    </row>
    <row r="159" spans="1:8" x14ac:dyDescent="0.3">
      <c r="A159" s="637"/>
      <c r="B159" s="635"/>
      <c r="C159" s="635"/>
      <c r="D159" s="889"/>
      <c r="E159" s="635"/>
      <c r="F159" s="889"/>
      <c r="G159" s="635"/>
      <c r="H159" s="635"/>
    </row>
    <row r="160" spans="1:8" x14ac:dyDescent="0.3">
      <c r="A160" s="637"/>
      <c r="B160" s="635"/>
      <c r="C160" s="635"/>
      <c r="D160" s="889"/>
      <c r="E160" s="635"/>
      <c r="F160" s="889"/>
      <c r="G160" s="635"/>
      <c r="H160" s="635"/>
    </row>
    <row r="161" spans="1:8" x14ac:dyDescent="0.3">
      <c r="A161" s="637"/>
      <c r="B161" s="635"/>
      <c r="C161" s="635"/>
      <c r="D161" s="889"/>
      <c r="E161" s="635"/>
      <c r="F161" s="889"/>
      <c r="G161" s="635"/>
      <c r="H161" s="635"/>
    </row>
    <row r="162" spans="1:8" x14ac:dyDescent="0.3">
      <c r="A162" s="637"/>
      <c r="B162" s="635"/>
      <c r="C162" s="635"/>
      <c r="D162" s="889"/>
      <c r="E162" s="635"/>
      <c r="F162" s="889"/>
      <c r="G162" s="635"/>
      <c r="H162" s="635"/>
    </row>
    <row r="163" spans="1:8" x14ac:dyDescent="0.3">
      <c r="A163" s="637"/>
      <c r="B163" s="635"/>
      <c r="C163" s="635"/>
      <c r="D163" s="889"/>
      <c r="E163" s="635"/>
      <c r="F163" s="889"/>
      <c r="G163" s="635"/>
      <c r="H163" s="635"/>
    </row>
    <row r="164" spans="1:8" x14ac:dyDescent="0.3">
      <c r="A164" s="637"/>
      <c r="B164" s="635"/>
      <c r="C164" s="635"/>
      <c r="D164" s="889"/>
      <c r="E164" s="635"/>
      <c r="F164" s="889"/>
      <c r="G164" s="635"/>
      <c r="H164" s="635"/>
    </row>
    <row r="165" spans="1:8" x14ac:dyDescent="0.3">
      <c r="A165" s="637"/>
      <c r="B165" s="635"/>
      <c r="C165" s="635"/>
      <c r="D165" s="889"/>
      <c r="E165" s="635"/>
      <c r="F165" s="889"/>
      <c r="G165" s="635"/>
      <c r="H165" s="635"/>
    </row>
    <row r="166" spans="1:8" x14ac:dyDescent="0.3">
      <c r="A166" s="637"/>
      <c r="B166" s="635"/>
      <c r="C166" s="635"/>
      <c r="D166" s="889"/>
      <c r="E166" s="635"/>
      <c r="F166" s="889"/>
      <c r="G166" s="635"/>
      <c r="H166" s="635"/>
    </row>
    <row r="167" spans="1:8" x14ac:dyDescent="0.3">
      <c r="A167" s="637"/>
      <c r="B167" s="635"/>
      <c r="C167" s="635"/>
      <c r="D167" s="889"/>
      <c r="E167" s="635"/>
      <c r="F167" s="889"/>
      <c r="G167" s="635"/>
      <c r="H167" s="635"/>
    </row>
    <row r="168" spans="1:8" x14ac:dyDescent="0.3">
      <c r="A168" s="637"/>
      <c r="B168" s="635"/>
      <c r="C168" s="635"/>
      <c r="D168" s="889"/>
      <c r="E168" s="635"/>
      <c r="F168" s="889"/>
      <c r="G168" s="635"/>
      <c r="H168" s="635"/>
    </row>
    <row r="169" spans="1:8" x14ac:dyDescent="0.3">
      <c r="A169" s="637"/>
      <c r="B169" s="635"/>
      <c r="C169" s="635"/>
      <c r="D169" s="889"/>
      <c r="E169" s="635"/>
      <c r="F169" s="889"/>
      <c r="G169" s="635"/>
      <c r="H169" s="635"/>
    </row>
    <row r="170" spans="1:8" x14ac:dyDescent="0.3">
      <c r="A170" s="637"/>
      <c r="B170" s="635"/>
      <c r="C170" s="635"/>
      <c r="D170" s="889"/>
      <c r="E170" s="635"/>
      <c r="F170" s="889"/>
      <c r="G170" s="635"/>
      <c r="H170" s="635"/>
    </row>
    <row r="171" spans="1:8" x14ac:dyDescent="0.3">
      <c r="A171" s="637"/>
      <c r="B171" s="635"/>
      <c r="C171" s="635"/>
      <c r="D171" s="889"/>
      <c r="E171" s="635"/>
      <c r="F171" s="889"/>
      <c r="G171" s="635"/>
      <c r="H171" s="635"/>
    </row>
    <row r="172" spans="1:8" x14ac:dyDescent="0.3">
      <c r="A172" s="637"/>
      <c r="B172" s="635"/>
      <c r="C172" s="635"/>
      <c r="D172" s="889"/>
      <c r="E172" s="635"/>
      <c r="F172" s="889"/>
      <c r="G172" s="635"/>
      <c r="H172" s="635"/>
    </row>
    <row r="173" spans="1:8" x14ac:dyDescent="0.3">
      <c r="A173" s="637"/>
      <c r="B173" s="635"/>
      <c r="C173" s="635"/>
      <c r="D173" s="889"/>
      <c r="E173" s="635"/>
      <c r="F173" s="889"/>
      <c r="G173" s="635"/>
      <c r="H173" s="635"/>
    </row>
    <row r="174" spans="1:8" x14ac:dyDescent="0.3">
      <c r="A174" s="637"/>
      <c r="B174" s="635"/>
      <c r="C174" s="635"/>
      <c r="D174" s="889"/>
      <c r="E174" s="635"/>
      <c r="F174" s="889"/>
      <c r="G174" s="635"/>
      <c r="H174" s="635"/>
    </row>
    <row r="175" spans="1:8" x14ac:dyDescent="0.3">
      <c r="A175" s="637"/>
      <c r="B175" s="635"/>
      <c r="C175" s="635"/>
      <c r="D175" s="889"/>
      <c r="E175" s="635"/>
      <c r="F175" s="889"/>
      <c r="G175" s="635"/>
      <c r="H175" s="635"/>
    </row>
    <row r="176" spans="1:8" x14ac:dyDescent="0.3">
      <c r="A176" s="637"/>
      <c r="B176" s="635"/>
      <c r="C176" s="635"/>
      <c r="D176" s="889"/>
      <c r="E176" s="635"/>
      <c r="F176" s="889"/>
      <c r="G176" s="635"/>
      <c r="H176" s="635"/>
    </row>
    <row r="177" spans="1:8" x14ac:dyDescent="0.3">
      <c r="A177" s="637"/>
      <c r="B177" s="635"/>
      <c r="C177" s="635"/>
      <c r="D177" s="889"/>
      <c r="E177" s="635"/>
      <c r="F177" s="889"/>
      <c r="G177" s="635"/>
      <c r="H177" s="635"/>
    </row>
    <row r="178" spans="1:8" x14ac:dyDescent="0.3">
      <c r="A178" s="637"/>
      <c r="B178" s="635"/>
      <c r="C178" s="635"/>
      <c r="D178" s="889"/>
      <c r="E178" s="635"/>
      <c r="F178" s="889"/>
      <c r="G178" s="635"/>
      <c r="H178" s="635"/>
    </row>
    <row r="179" spans="1:8" x14ac:dyDescent="0.3">
      <c r="A179" s="637"/>
      <c r="B179" s="635"/>
      <c r="C179" s="635"/>
      <c r="D179" s="889"/>
      <c r="E179" s="635"/>
      <c r="F179" s="889"/>
      <c r="G179" s="635"/>
      <c r="H179" s="635"/>
    </row>
    <row r="180" spans="1:8" x14ac:dyDescent="0.3">
      <c r="A180" s="637"/>
      <c r="B180" s="635"/>
      <c r="C180" s="635"/>
      <c r="D180" s="889"/>
      <c r="E180" s="635"/>
      <c r="F180" s="889"/>
      <c r="G180" s="635"/>
      <c r="H180" s="635"/>
    </row>
    <row r="181" spans="1:8" x14ac:dyDescent="0.3">
      <c r="A181" s="637"/>
      <c r="B181" s="635"/>
      <c r="C181" s="635"/>
      <c r="D181" s="889"/>
      <c r="E181" s="635"/>
      <c r="F181" s="889"/>
      <c r="G181" s="635"/>
      <c r="H181" s="635"/>
    </row>
    <row r="182" spans="1:8" x14ac:dyDescent="0.3">
      <c r="A182" s="637"/>
      <c r="B182" s="635"/>
      <c r="C182" s="635"/>
      <c r="D182" s="889"/>
      <c r="E182" s="635"/>
      <c r="F182" s="889"/>
      <c r="G182" s="635"/>
      <c r="H182" s="635"/>
    </row>
    <row r="183" spans="1:8" x14ac:dyDescent="0.3">
      <c r="A183" s="637"/>
      <c r="B183" s="635"/>
      <c r="C183" s="635"/>
      <c r="D183" s="889"/>
      <c r="E183" s="635"/>
      <c r="F183" s="889"/>
      <c r="G183" s="635"/>
      <c r="H183" s="635"/>
    </row>
    <row r="184" spans="1:8" x14ac:dyDescent="0.3">
      <c r="A184" s="637"/>
      <c r="B184" s="635"/>
      <c r="C184" s="635"/>
      <c r="D184" s="889"/>
      <c r="E184" s="635"/>
      <c r="F184" s="889"/>
      <c r="G184" s="635"/>
      <c r="H184" s="635"/>
    </row>
    <row r="185" spans="1:8" x14ac:dyDescent="0.3">
      <c r="A185" s="637"/>
      <c r="B185" s="635"/>
      <c r="C185" s="635"/>
      <c r="D185" s="889"/>
      <c r="E185" s="635"/>
      <c r="F185" s="889"/>
      <c r="G185" s="635"/>
      <c r="H185" s="635"/>
    </row>
    <row r="186" spans="1:8" x14ac:dyDescent="0.3">
      <c r="A186" s="637"/>
      <c r="B186" s="635"/>
      <c r="C186" s="635"/>
      <c r="D186" s="889"/>
      <c r="E186" s="635"/>
      <c r="F186" s="889"/>
      <c r="G186" s="635"/>
      <c r="H186" s="635"/>
    </row>
    <row r="187" spans="1:8" x14ac:dyDescent="0.3">
      <c r="A187" s="637"/>
      <c r="B187" s="635"/>
      <c r="C187" s="635"/>
      <c r="D187" s="889"/>
      <c r="E187" s="635"/>
      <c r="F187" s="889"/>
      <c r="G187" s="635"/>
      <c r="H187" s="635"/>
    </row>
    <row r="188" spans="1:8" x14ac:dyDescent="0.3">
      <c r="A188" s="637"/>
      <c r="B188" s="635"/>
      <c r="C188" s="635"/>
      <c r="D188" s="889"/>
      <c r="E188" s="635"/>
      <c r="F188" s="889"/>
      <c r="G188" s="635"/>
      <c r="H188" s="635"/>
    </row>
    <row r="189" spans="1:8" x14ac:dyDescent="0.3">
      <c r="A189" s="637"/>
      <c r="B189" s="635"/>
      <c r="C189" s="635"/>
      <c r="D189" s="889"/>
      <c r="E189" s="635"/>
      <c r="F189" s="889"/>
      <c r="G189" s="635"/>
      <c r="H189" s="635"/>
    </row>
    <row r="190" spans="1:8" x14ac:dyDescent="0.3">
      <c r="A190" s="637"/>
      <c r="B190" s="635"/>
      <c r="C190" s="635"/>
      <c r="D190" s="889"/>
      <c r="E190" s="635"/>
      <c r="F190" s="889"/>
      <c r="G190" s="635"/>
      <c r="H190" s="635"/>
    </row>
    <row r="191" spans="1:8" x14ac:dyDescent="0.3">
      <c r="A191" s="637"/>
      <c r="B191" s="635"/>
      <c r="C191" s="635"/>
      <c r="D191" s="889"/>
      <c r="E191" s="635"/>
      <c r="F191" s="889"/>
      <c r="G191" s="635"/>
      <c r="H191" s="635"/>
    </row>
    <row r="192" spans="1:8" x14ac:dyDescent="0.3">
      <c r="A192" s="637"/>
      <c r="B192" s="635"/>
      <c r="C192" s="635"/>
      <c r="D192" s="889"/>
      <c r="E192" s="635"/>
      <c r="F192" s="889"/>
      <c r="G192" s="635"/>
      <c r="H192" s="635"/>
    </row>
    <row r="193" spans="1:8" x14ac:dyDescent="0.3">
      <c r="A193" s="637"/>
      <c r="B193" s="635"/>
      <c r="C193" s="635"/>
      <c r="D193" s="889"/>
      <c r="E193" s="635"/>
      <c r="F193" s="889"/>
      <c r="G193" s="635"/>
      <c r="H193" s="635"/>
    </row>
    <row r="194" spans="1:8" x14ac:dyDescent="0.3">
      <c r="A194" s="637"/>
      <c r="B194" s="635"/>
      <c r="C194" s="635"/>
      <c r="D194" s="889"/>
      <c r="E194" s="635"/>
      <c r="F194" s="889"/>
      <c r="G194" s="635"/>
      <c r="H194" s="635"/>
    </row>
    <row r="195" spans="1:8" x14ac:dyDescent="0.3">
      <c r="A195" s="637"/>
      <c r="B195" s="635"/>
      <c r="C195" s="635"/>
      <c r="D195" s="889"/>
      <c r="E195" s="635"/>
      <c r="F195" s="889"/>
      <c r="G195" s="635"/>
      <c r="H195" s="635"/>
    </row>
    <row r="196" spans="1:8" x14ac:dyDescent="0.3">
      <c r="A196" s="637"/>
      <c r="B196" s="635"/>
      <c r="C196" s="635"/>
      <c r="D196" s="889"/>
      <c r="E196" s="635"/>
      <c r="F196" s="889"/>
      <c r="G196" s="635"/>
      <c r="H196" s="635"/>
    </row>
    <row r="197" spans="1:8" x14ac:dyDescent="0.3">
      <c r="A197" s="637"/>
      <c r="B197" s="635"/>
      <c r="C197" s="635"/>
      <c r="D197" s="889"/>
      <c r="E197" s="635"/>
      <c r="F197" s="889"/>
      <c r="G197" s="635"/>
      <c r="H197" s="635"/>
    </row>
  </sheetData>
  <sheetProtection algorithmName="SHA-512" hashValue="gWjUjjYeGHlyDaw9MdU9uweO+pbIgyDIi7P7QfTAKR8oCTIraAw1YxepjkWiOjYEWhMruQfFDzHVf/rhKQzcrQ==" saltValue="TKGbhvewiKTuM6HWQyuHzw==" spinCount="100000" sheet="1" selectLockedCells="1"/>
  <mergeCells count="6">
    <mergeCell ref="B6:C6"/>
    <mergeCell ref="D6:H6"/>
    <mergeCell ref="A8:C8"/>
    <mergeCell ref="A3:K3"/>
    <mergeCell ref="A1:B1"/>
    <mergeCell ref="A2:B2"/>
  </mergeCells>
  <hyperlinks>
    <hyperlink ref="A3:K3" location="WORKSHEET_5O__ALL_REVENUE_SOURCES_BY_YEAR" display="All Revenue Sources by Year" xr:uid="{00000000-0004-0000-1100-000000000000}"/>
  </hyperlinks>
  <pageMargins left="0.7" right="0.7" top="0.75" bottom="0.75" header="0.3" footer="0.3"/>
  <pageSetup paperSize="5" scale="92" orientation="landscape" r:id="rId1"/>
  <rowBreaks count="1" manualBreakCount="1">
    <brk id="5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50"/>
  <sheetViews>
    <sheetView topLeftCell="A4" zoomScaleNormal="100" workbookViewId="0">
      <selection activeCell="B7" sqref="B7"/>
    </sheetView>
  </sheetViews>
  <sheetFormatPr defaultColWidth="9.109375" defaultRowHeight="14.4" x14ac:dyDescent="0.3"/>
  <cols>
    <col min="1" max="1" width="9.109375" style="581"/>
    <col min="2" max="2" width="28.33203125" style="915" customWidth="1"/>
    <col min="3" max="3" width="21.44140625" style="915" customWidth="1"/>
    <col min="4" max="4" width="14.33203125" style="916" customWidth="1"/>
    <col min="5" max="5" width="13.33203125" style="915" customWidth="1"/>
    <col min="6" max="6" width="8.5546875" style="917" customWidth="1"/>
    <col min="7" max="7" width="10.33203125" style="915" customWidth="1"/>
    <col min="8" max="8" width="10.88671875" style="915" customWidth="1"/>
    <col min="9" max="9" width="13.5546875" style="916" customWidth="1"/>
    <col min="10" max="10" width="10.6640625" style="916" customWidth="1"/>
    <col min="11" max="11" width="19.6640625" style="916" customWidth="1"/>
    <col min="12" max="12" width="17.6640625" style="864" customWidth="1"/>
    <col min="13" max="13" width="18.6640625" style="864" customWidth="1"/>
    <col min="14" max="16384" width="9.109375" style="864"/>
  </cols>
  <sheetData>
    <row r="1" spans="1:13" s="369" customFormat="1" ht="15" thickTop="1" x14ac:dyDescent="0.3">
      <c r="A1" s="1518" t="str">
        <f>'1-Years and Tax Rates'!B1</f>
        <v>(Municipality)</v>
      </c>
      <c r="B1" s="1519"/>
    </row>
    <row r="2" spans="1:13" s="369" customFormat="1" ht="15" thickBot="1" x14ac:dyDescent="0.35">
      <c r="A2" s="1520">
        <f>'1-Years and Tax Rates'!B2</f>
        <v>42917</v>
      </c>
      <c r="B2" s="1521"/>
    </row>
    <row r="3" spans="1:13" ht="22.2" thickTop="1" thickBot="1" x14ac:dyDescent="0.35">
      <c r="A3" s="1522" t="s">
        <v>564</v>
      </c>
      <c r="B3" s="1523"/>
      <c r="C3" s="1524"/>
      <c r="D3" s="1524"/>
      <c r="E3" s="1524"/>
      <c r="F3" s="1524"/>
      <c r="G3" s="1524"/>
      <c r="H3" s="1524"/>
      <c r="I3" s="1524"/>
      <c r="J3" s="1524"/>
      <c r="K3" s="1524"/>
      <c r="L3" s="1136"/>
      <c r="M3" s="1137"/>
    </row>
    <row r="4" spans="1:13" s="896" customFormat="1" ht="91.2" customHeight="1" x14ac:dyDescent="0.3">
      <c r="A4" s="893" t="s">
        <v>312</v>
      </c>
      <c r="B4" s="894" t="s">
        <v>309</v>
      </c>
      <c r="C4" s="865" t="s">
        <v>151</v>
      </c>
      <c r="D4" s="651" t="s">
        <v>150</v>
      </c>
      <c r="E4" s="865" t="s">
        <v>310</v>
      </c>
      <c r="F4" s="895" t="s">
        <v>23</v>
      </c>
      <c r="G4" s="865" t="s">
        <v>311</v>
      </c>
      <c r="H4" s="865" t="s">
        <v>716</v>
      </c>
      <c r="I4" s="651" t="s">
        <v>664</v>
      </c>
      <c r="J4" s="651" t="s">
        <v>663</v>
      </c>
      <c r="K4" s="655" t="s">
        <v>662</v>
      </c>
      <c r="L4" s="1134" t="s">
        <v>726</v>
      </c>
      <c r="M4" s="1138" t="s">
        <v>730</v>
      </c>
    </row>
    <row r="5" spans="1:13" s="896" customFormat="1" ht="34.200000000000003" customHeight="1" thickBot="1" x14ac:dyDescent="0.35">
      <c r="A5" s="897"/>
      <c r="B5" s="898" t="s">
        <v>143</v>
      </c>
      <c r="C5" s="899"/>
      <c r="D5" s="464">
        <f>SUM(D7:D24)</f>
        <v>0</v>
      </c>
      <c r="E5" s="899"/>
      <c r="F5" s="900"/>
      <c r="G5" s="899"/>
      <c r="H5" s="899"/>
      <c r="I5" s="901"/>
      <c r="J5" s="464" t="e">
        <f>SUM(J7:J24)</f>
        <v>#DIV/0!</v>
      </c>
      <c r="K5" s="902" t="e">
        <f>SUM(K7:K24)</f>
        <v>#DIV/0!</v>
      </c>
      <c r="L5" s="1135">
        <f>SUM('5I-Infrastructure Projects'!K6)-('5P- Summary of Annual Debt'!D5)</f>
        <v>0</v>
      </c>
      <c r="M5" s="1139">
        <f>'5I-Infrastructure Projects'!W6</f>
        <v>0</v>
      </c>
    </row>
    <row r="6" spans="1:13" s="1226" customFormat="1" ht="15" thickBot="1" x14ac:dyDescent="0.35">
      <c r="A6" s="1220" t="s">
        <v>796</v>
      </c>
      <c r="B6" s="1221" t="s">
        <v>152</v>
      </c>
      <c r="C6" s="1221" t="s">
        <v>153</v>
      </c>
      <c r="D6" s="1222">
        <v>1000000</v>
      </c>
      <c r="E6" s="1223">
        <v>2020</v>
      </c>
      <c r="F6" s="1224">
        <v>0.05</v>
      </c>
      <c r="G6" s="1221">
        <v>20</v>
      </c>
      <c r="H6" s="1221">
        <v>2</v>
      </c>
      <c r="I6" s="1222">
        <f>-PMT(F6/H6,G6*H6,D6)</f>
        <v>39836.23316246982</v>
      </c>
      <c r="J6" s="1222">
        <f>-CUMIPMT(F6/H6,G6*H6,D6,1,G6*H6,0)</f>
        <v>593449.32649879274</v>
      </c>
      <c r="K6" s="1225">
        <f>D6+J6</f>
        <v>1593449.3264987927</v>
      </c>
    </row>
    <row r="7" spans="1:13" x14ac:dyDescent="0.3">
      <c r="A7" s="903">
        <v>1</v>
      </c>
      <c r="B7" s="315"/>
      <c r="C7" s="316"/>
      <c r="D7" s="317"/>
      <c r="E7" s="1065"/>
      <c r="F7" s="318"/>
      <c r="G7" s="316"/>
      <c r="H7" s="316"/>
      <c r="I7" s="1104" t="e">
        <f t="shared" ref="I7:I24" si="0">-PMT(F7/H7,G7*H7,D7)</f>
        <v>#DIV/0!</v>
      </c>
      <c r="J7" s="1104" t="e">
        <f t="shared" ref="J7:J24" si="1">-CUMIPMT(F7/H7,G7*H7,D7,1,G7*H7,0)</f>
        <v>#DIV/0!</v>
      </c>
      <c r="K7" s="904" t="e">
        <f t="shared" ref="K7:K24" si="2">D7+J7</f>
        <v>#DIV/0!</v>
      </c>
    </row>
    <row r="8" spans="1:13" x14ac:dyDescent="0.3">
      <c r="A8" s="905">
        <v>2</v>
      </c>
      <c r="B8" s="187"/>
      <c r="C8" s="84"/>
      <c r="D8" s="85"/>
      <c r="E8" s="89"/>
      <c r="F8" s="86"/>
      <c r="G8" s="84"/>
      <c r="H8" s="84"/>
      <c r="I8" s="979" t="e">
        <f t="shared" si="0"/>
        <v>#DIV/0!</v>
      </c>
      <c r="J8" s="979" t="e">
        <f t="shared" si="1"/>
        <v>#DIV/0!</v>
      </c>
      <c r="K8" s="906" t="e">
        <f t="shared" si="2"/>
        <v>#DIV/0!</v>
      </c>
    </row>
    <row r="9" spans="1:13" x14ac:dyDescent="0.3">
      <c r="A9" s="905">
        <v>3</v>
      </c>
      <c r="B9" s="187"/>
      <c r="C9" s="84"/>
      <c r="D9" s="85"/>
      <c r="E9" s="89"/>
      <c r="F9" s="86"/>
      <c r="G9" s="84"/>
      <c r="H9" s="84"/>
      <c r="I9" s="979" t="e">
        <f t="shared" si="0"/>
        <v>#DIV/0!</v>
      </c>
      <c r="J9" s="979" t="e">
        <f t="shared" si="1"/>
        <v>#DIV/0!</v>
      </c>
      <c r="K9" s="906" t="e">
        <f t="shared" si="2"/>
        <v>#DIV/0!</v>
      </c>
    </row>
    <row r="10" spans="1:13" x14ac:dyDescent="0.3">
      <c r="A10" s="905">
        <v>4</v>
      </c>
      <c r="B10" s="187"/>
      <c r="C10" s="84"/>
      <c r="D10" s="85"/>
      <c r="E10" s="89"/>
      <c r="F10" s="86"/>
      <c r="G10" s="84"/>
      <c r="H10" s="84"/>
      <c r="I10" s="979" t="e">
        <f t="shared" si="0"/>
        <v>#DIV/0!</v>
      </c>
      <c r="J10" s="979" t="e">
        <f t="shared" si="1"/>
        <v>#DIV/0!</v>
      </c>
      <c r="K10" s="906" t="e">
        <f t="shared" si="2"/>
        <v>#DIV/0!</v>
      </c>
    </row>
    <row r="11" spans="1:13" x14ac:dyDescent="0.3">
      <c r="A11" s="905">
        <v>5</v>
      </c>
      <c r="B11" s="187"/>
      <c r="C11" s="84"/>
      <c r="D11" s="85"/>
      <c r="E11" s="89"/>
      <c r="F11" s="86"/>
      <c r="G11" s="84"/>
      <c r="H11" s="84"/>
      <c r="I11" s="979" t="e">
        <f t="shared" si="0"/>
        <v>#DIV/0!</v>
      </c>
      <c r="J11" s="979" t="e">
        <f t="shared" si="1"/>
        <v>#DIV/0!</v>
      </c>
      <c r="K11" s="906" t="e">
        <f t="shared" si="2"/>
        <v>#DIV/0!</v>
      </c>
    </row>
    <row r="12" spans="1:13" x14ac:dyDescent="0.3">
      <c r="A12" s="905">
        <v>6</v>
      </c>
      <c r="B12" s="187"/>
      <c r="C12" s="84"/>
      <c r="D12" s="85"/>
      <c r="E12" s="89"/>
      <c r="F12" s="86"/>
      <c r="G12" s="84"/>
      <c r="H12" s="84"/>
      <c r="I12" s="979" t="e">
        <f t="shared" si="0"/>
        <v>#DIV/0!</v>
      </c>
      <c r="J12" s="979" t="e">
        <f t="shared" si="1"/>
        <v>#DIV/0!</v>
      </c>
      <c r="K12" s="906" t="e">
        <f t="shared" si="2"/>
        <v>#DIV/0!</v>
      </c>
    </row>
    <row r="13" spans="1:13" x14ac:dyDescent="0.3">
      <c r="A13" s="905">
        <v>7</v>
      </c>
      <c r="B13" s="187"/>
      <c r="C13" s="84"/>
      <c r="D13" s="85"/>
      <c r="E13" s="89"/>
      <c r="F13" s="86"/>
      <c r="G13" s="84"/>
      <c r="H13" s="84"/>
      <c r="I13" s="979" t="e">
        <f t="shared" si="0"/>
        <v>#DIV/0!</v>
      </c>
      <c r="J13" s="979" t="e">
        <f t="shared" si="1"/>
        <v>#DIV/0!</v>
      </c>
      <c r="K13" s="906" t="e">
        <f t="shared" si="2"/>
        <v>#DIV/0!</v>
      </c>
    </row>
    <row r="14" spans="1:13" x14ac:dyDescent="0.3">
      <c r="A14" s="905">
        <v>8</v>
      </c>
      <c r="B14" s="187"/>
      <c r="C14" s="84"/>
      <c r="D14" s="85"/>
      <c r="E14" s="89"/>
      <c r="F14" s="86"/>
      <c r="G14" s="84"/>
      <c r="H14" s="84"/>
      <c r="I14" s="979" t="e">
        <f t="shared" si="0"/>
        <v>#DIV/0!</v>
      </c>
      <c r="J14" s="979" t="e">
        <f t="shared" si="1"/>
        <v>#DIV/0!</v>
      </c>
      <c r="K14" s="906" t="e">
        <f t="shared" si="2"/>
        <v>#DIV/0!</v>
      </c>
    </row>
    <row r="15" spans="1:13" x14ac:dyDescent="0.3">
      <c r="A15" s="905">
        <v>9</v>
      </c>
      <c r="B15" s="187"/>
      <c r="C15" s="84"/>
      <c r="D15" s="85"/>
      <c r="E15" s="89"/>
      <c r="F15" s="86"/>
      <c r="G15" s="84"/>
      <c r="H15" s="84"/>
      <c r="I15" s="979" t="e">
        <f t="shared" si="0"/>
        <v>#DIV/0!</v>
      </c>
      <c r="J15" s="979" t="e">
        <f t="shared" si="1"/>
        <v>#DIV/0!</v>
      </c>
      <c r="K15" s="906" t="e">
        <f t="shared" si="2"/>
        <v>#DIV/0!</v>
      </c>
    </row>
    <row r="16" spans="1:13" x14ac:dyDescent="0.3">
      <c r="A16" s="905">
        <v>10</v>
      </c>
      <c r="B16" s="187"/>
      <c r="C16" s="84"/>
      <c r="D16" s="85"/>
      <c r="E16" s="89"/>
      <c r="F16" s="86"/>
      <c r="G16" s="84"/>
      <c r="H16" s="84"/>
      <c r="I16" s="979" t="e">
        <f t="shared" si="0"/>
        <v>#DIV/0!</v>
      </c>
      <c r="J16" s="979" t="e">
        <f t="shared" si="1"/>
        <v>#DIV/0!</v>
      </c>
      <c r="K16" s="906" t="e">
        <f t="shared" si="2"/>
        <v>#DIV/0!</v>
      </c>
    </row>
    <row r="17" spans="1:11" x14ac:dyDescent="0.3">
      <c r="A17" s="905">
        <v>11</v>
      </c>
      <c r="B17" s="187"/>
      <c r="C17" s="84"/>
      <c r="D17" s="85"/>
      <c r="E17" s="89"/>
      <c r="F17" s="86"/>
      <c r="G17" s="84"/>
      <c r="H17" s="84"/>
      <c r="I17" s="979" t="e">
        <f t="shared" si="0"/>
        <v>#DIV/0!</v>
      </c>
      <c r="J17" s="979" t="e">
        <f t="shared" si="1"/>
        <v>#DIV/0!</v>
      </c>
      <c r="K17" s="906" t="e">
        <f t="shared" si="2"/>
        <v>#DIV/0!</v>
      </c>
    </row>
    <row r="18" spans="1:11" x14ac:dyDescent="0.3">
      <c r="A18" s="905">
        <v>12</v>
      </c>
      <c r="B18" s="187"/>
      <c r="C18" s="84"/>
      <c r="D18" s="85"/>
      <c r="E18" s="89"/>
      <c r="F18" s="86"/>
      <c r="G18" s="84"/>
      <c r="H18" s="84"/>
      <c r="I18" s="979" t="e">
        <f t="shared" si="0"/>
        <v>#DIV/0!</v>
      </c>
      <c r="J18" s="979" t="e">
        <f t="shared" si="1"/>
        <v>#DIV/0!</v>
      </c>
      <c r="K18" s="906" t="e">
        <f t="shared" si="2"/>
        <v>#DIV/0!</v>
      </c>
    </row>
    <row r="19" spans="1:11" x14ac:dyDescent="0.3">
      <c r="A19" s="905">
        <v>13</v>
      </c>
      <c r="B19" s="187"/>
      <c r="C19" s="84"/>
      <c r="D19" s="85"/>
      <c r="E19" s="89"/>
      <c r="F19" s="86"/>
      <c r="G19" s="84"/>
      <c r="H19" s="84"/>
      <c r="I19" s="979" t="e">
        <f t="shared" si="0"/>
        <v>#DIV/0!</v>
      </c>
      <c r="J19" s="979" t="e">
        <f t="shared" si="1"/>
        <v>#DIV/0!</v>
      </c>
      <c r="K19" s="906" t="e">
        <f t="shared" si="2"/>
        <v>#DIV/0!</v>
      </c>
    </row>
    <row r="20" spans="1:11" x14ac:dyDescent="0.3">
      <c r="A20" s="905">
        <v>14</v>
      </c>
      <c r="B20" s="187"/>
      <c r="C20" s="84"/>
      <c r="D20" s="85"/>
      <c r="E20" s="89"/>
      <c r="F20" s="86"/>
      <c r="G20" s="84"/>
      <c r="H20" s="84"/>
      <c r="I20" s="979" t="e">
        <f t="shared" si="0"/>
        <v>#DIV/0!</v>
      </c>
      <c r="J20" s="979" t="e">
        <f t="shared" si="1"/>
        <v>#DIV/0!</v>
      </c>
      <c r="K20" s="906" t="e">
        <f t="shared" si="2"/>
        <v>#DIV/0!</v>
      </c>
    </row>
    <row r="21" spans="1:11" x14ac:dyDescent="0.3">
      <c r="A21" s="905">
        <v>15</v>
      </c>
      <c r="B21" s="187"/>
      <c r="C21" s="84"/>
      <c r="D21" s="85"/>
      <c r="E21" s="89"/>
      <c r="F21" s="86"/>
      <c r="G21" s="84"/>
      <c r="H21" s="84"/>
      <c r="I21" s="979" t="e">
        <f t="shared" si="0"/>
        <v>#DIV/0!</v>
      </c>
      <c r="J21" s="979" t="e">
        <f t="shared" si="1"/>
        <v>#DIV/0!</v>
      </c>
      <c r="K21" s="906" t="e">
        <f t="shared" si="2"/>
        <v>#DIV/0!</v>
      </c>
    </row>
    <row r="22" spans="1:11" x14ac:dyDescent="0.3">
      <c r="A22" s="905">
        <v>16</v>
      </c>
      <c r="B22" s="187"/>
      <c r="C22" s="84"/>
      <c r="D22" s="85"/>
      <c r="E22" s="89"/>
      <c r="F22" s="86"/>
      <c r="G22" s="84"/>
      <c r="H22" s="84"/>
      <c r="I22" s="979" t="e">
        <f t="shared" si="0"/>
        <v>#DIV/0!</v>
      </c>
      <c r="J22" s="979" t="e">
        <f t="shared" si="1"/>
        <v>#DIV/0!</v>
      </c>
      <c r="K22" s="906" t="e">
        <f t="shared" si="2"/>
        <v>#DIV/0!</v>
      </c>
    </row>
    <row r="23" spans="1:11" ht="15.6" customHeight="1" x14ac:dyDescent="0.3">
      <c r="A23" s="905">
        <v>17</v>
      </c>
      <c r="B23" s="187"/>
      <c r="C23" s="84"/>
      <c r="D23" s="85"/>
      <c r="E23" s="89"/>
      <c r="F23" s="86"/>
      <c r="G23" s="84"/>
      <c r="H23" s="84"/>
      <c r="I23" s="979" t="e">
        <f t="shared" si="0"/>
        <v>#DIV/0!</v>
      </c>
      <c r="J23" s="979" t="e">
        <f t="shared" si="1"/>
        <v>#DIV/0!</v>
      </c>
      <c r="K23" s="906" t="e">
        <f t="shared" si="2"/>
        <v>#DIV/0!</v>
      </c>
    </row>
    <row r="24" spans="1:11" ht="15" thickBot="1" x14ac:dyDescent="0.35">
      <c r="A24" s="907">
        <v>18</v>
      </c>
      <c r="B24" s="311"/>
      <c r="C24" s="312"/>
      <c r="D24" s="313"/>
      <c r="E24" s="1066"/>
      <c r="F24" s="314"/>
      <c r="G24" s="312"/>
      <c r="H24" s="312"/>
      <c r="I24" s="1105" t="e">
        <f t="shared" si="0"/>
        <v>#DIV/0!</v>
      </c>
      <c r="J24" s="1105" t="e">
        <f t="shared" si="1"/>
        <v>#DIV/0!</v>
      </c>
      <c r="K24" s="908" t="e">
        <f t="shared" si="2"/>
        <v>#DIV/0!</v>
      </c>
    </row>
    <row r="25" spans="1:11" ht="15" thickTop="1" x14ac:dyDescent="0.3">
      <c r="B25" s="909"/>
      <c r="C25" s="909"/>
      <c r="D25" s="910"/>
      <c r="E25" s="909"/>
      <c r="F25" s="911"/>
      <c r="G25" s="909"/>
      <c r="H25" s="909"/>
      <c r="I25" s="910"/>
      <c r="J25" s="910"/>
      <c r="K25" s="910"/>
    </row>
    <row r="26" spans="1:11" x14ac:dyDescent="0.3">
      <c r="B26" s="909"/>
      <c r="C26" s="909"/>
      <c r="D26" s="910"/>
      <c r="E26" s="909"/>
      <c r="F26" s="911"/>
      <c r="G26" s="909"/>
      <c r="H26" s="909"/>
      <c r="I26" s="910"/>
      <c r="J26" s="910"/>
      <c r="K26" s="910"/>
    </row>
    <row r="27" spans="1:11" x14ac:dyDescent="0.3">
      <c r="B27" s="909"/>
      <c r="C27" s="909"/>
      <c r="D27" s="910"/>
      <c r="E27" s="909"/>
      <c r="F27" s="911"/>
      <c r="G27" s="909"/>
      <c r="H27" s="909"/>
      <c r="I27" s="910"/>
      <c r="J27" s="910"/>
      <c r="K27" s="910"/>
    </row>
    <row r="28" spans="1:11" x14ac:dyDescent="0.3">
      <c r="B28" s="909"/>
      <c r="C28" s="909"/>
      <c r="D28" s="910"/>
      <c r="E28" s="909"/>
      <c r="F28" s="911"/>
      <c r="G28" s="909"/>
      <c r="H28" s="909"/>
      <c r="I28" s="910"/>
      <c r="J28" s="910"/>
      <c r="K28" s="910"/>
    </row>
    <row r="29" spans="1:11" x14ac:dyDescent="0.3">
      <c r="B29" s="909"/>
      <c r="C29" s="909"/>
      <c r="D29" s="910"/>
      <c r="E29" s="909"/>
      <c r="F29" s="911"/>
      <c r="G29" s="909"/>
      <c r="H29" s="909"/>
      <c r="I29" s="910"/>
      <c r="J29" s="910"/>
      <c r="K29" s="910"/>
    </row>
    <row r="30" spans="1:11" x14ac:dyDescent="0.3">
      <c r="B30" s="909"/>
      <c r="C30" s="909"/>
      <c r="D30" s="910"/>
      <c r="E30" s="909"/>
      <c r="F30" s="911"/>
      <c r="G30" s="909"/>
      <c r="H30" s="909"/>
      <c r="I30" s="910"/>
      <c r="J30" s="910"/>
      <c r="K30" s="910"/>
    </row>
    <row r="31" spans="1:11" x14ac:dyDescent="0.3">
      <c r="B31" s="909"/>
      <c r="C31" s="909"/>
      <c r="D31" s="910"/>
      <c r="E31" s="909"/>
      <c r="F31" s="911"/>
      <c r="G31" s="909"/>
      <c r="H31" s="909"/>
      <c r="I31" s="910"/>
      <c r="J31" s="910"/>
      <c r="K31" s="910"/>
    </row>
    <row r="32" spans="1:11" x14ac:dyDescent="0.3">
      <c r="B32" s="909"/>
      <c r="C32" s="909"/>
      <c r="D32" s="910"/>
      <c r="E32" s="909"/>
      <c r="F32" s="911"/>
      <c r="G32" s="909"/>
      <c r="H32" s="909"/>
      <c r="I32" s="910"/>
      <c r="J32" s="910"/>
      <c r="K32" s="910"/>
    </row>
    <row r="33" spans="2:11" x14ac:dyDescent="0.3">
      <c r="B33" s="909"/>
      <c r="C33" s="909"/>
      <c r="D33" s="910"/>
      <c r="E33" s="909"/>
      <c r="F33" s="911"/>
      <c r="G33" s="909"/>
      <c r="H33" s="909"/>
      <c r="I33" s="910"/>
      <c r="J33" s="910"/>
      <c r="K33" s="910"/>
    </row>
    <row r="34" spans="2:11" x14ac:dyDescent="0.3">
      <c r="B34" s="909"/>
      <c r="C34" s="909"/>
      <c r="D34" s="910"/>
      <c r="E34" s="909"/>
      <c r="F34" s="911"/>
      <c r="G34" s="909"/>
      <c r="H34" s="909"/>
      <c r="I34" s="910"/>
      <c r="J34" s="910"/>
      <c r="K34" s="910"/>
    </row>
    <row r="35" spans="2:11" x14ac:dyDescent="0.3">
      <c r="B35" s="909"/>
      <c r="C35" s="909"/>
      <c r="D35" s="910"/>
      <c r="E35" s="909"/>
      <c r="F35" s="911"/>
      <c r="G35" s="909"/>
      <c r="H35" s="909"/>
      <c r="I35" s="910"/>
      <c r="J35" s="910"/>
      <c r="K35" s="910"/>
    </row>
    <row r="36" spans="2:11" x14ac:dyDescent="0.3">
      <c r="B36" s="909"/>
      <c r="C36" s="909"/>
      <c r="D36" s="910"/>
      <c r="E36" s="909"/>
      <c r="F36" s="911"/>
      <c r="G36" s="909"/>
      <c r="H36" s="909"/>
      <c r="I36" s="910"/>
      <c r="J36" s="910"/>
      <c r="K36" s="910"/>
    </row>
    <row r="37" spans="2:11" x14ac:dyDescent="0.3">
      <c r="B37" s="909"/>
      <c r="C37" s="909"/>
      <c r="D37" s="910"/>
      <c r="E37" s="909"/>
      <c r="F37" s="911"/>
      <c r="G37" s="909"/>
      <c r="H37" s="909"/>
      <c r="I37" s="910"/>
      <c r="J37" s="910"/>
      <c r="K37" s="910"/>
    </row>
    <row r="38" spans="2:11" x14ac:dyDescent="0.3">
      <c r="B38" s="909"/>
      <c r="C38" s="909"/>
      <c r="D38" s="910"/>
      <c r="E38" s="909"/>
      <c r="F38" s="911"/>
      <c r="G38" s="909"/>
      <c r="H38" s="909"/>
      <c r="I38" s="910"/>
      <c r="J38" s="910"/>
      <c r="K38" s="910"/>
    </row>
    <row r="39" spans="2:11" x14ac:dyDescent="0.3">
      <c r="B39" s="909"/>
      <c r="C39" s="909"/>
      <c r="D39" s="910"/>
      <c r="E39" s="909"/>
      <c r="F39" s="911"/>
      <c r="G39" s="909"/>
      <c r="H39" s="909"/>
      <c r="I39" s="910"/>
      <c r="J39" s="910"/>
      <c r="K39" s="910"/>
    </row>
    <row r="40" spans="2:11" x14ac:dyDescent="0.3">
      <c r="B40" s="909"/>
      <c r="C40" s="909"/>
      <c r="D40" s="910"/>
      <c r="E40" s="909"/>
      <c r="F40" s="911"/>
      <c r="G40" s="909"/>
      <c r="H40" s="909"/>
      <c r="I40" s="910"/>
      <c r="J40" s="910"/>
      <c r="K40" s="910"/>
    </row>
    <row r="41" spans="2:11" x14ac:dyDescent="0.3">
      <c r="B41" s="909"/>
      <c r="C41" s="909"/>
      <c r="D41" s="910"/>
      <c r="E41" s="909"/>
      <c r="F41" s="911"/>
      <c r="G41" s="909"/>
      <c r="H41" s="909"/>
      <c r="I41" s="910"/>
      <c r="J41" s="910"/>
      <c r="K41" s="910"/>
    </row>
    <row r="42" spans="2:11" x14ac:dyDescent="0.3">
      <c r="B42" s="909"/>
      <c r="C42" s="909"/>
      <c r="D42" s="910"/>
      <c r="E42" s="909"/>
      <c r="F42" s="911"/>
      <c r="G42" s="909"/>
      <c r="H42" s="909"/>
      <c r="I42" s="910"/>
      <c r="J42" s="910"/>
      <c r="K42" s="910"/>
    </row>
    <row r="43" spans="2:11" x14ac:dyDescent="0.3">
      <c r="B43" s="909"/>
      <c r="C43" s="909"/>
      <c r="D43" s="910"/>
      <c r="E43" s="909"/>
      <c r="F43" s="911"/>
      <c r="G43" s="909"/>
      <c r="H43" s="909"/>
      <c r="I43" s="910"/>
      <c r="J43" s="910"/>
      <c r="K43" s="910"/>
    </row>
    <row r="44" spans="2:11" x14ac:dyDescent="0.3">
      <c r="B44" s="909"/>
      <c r="C44" s="909"/>
      <c r="D44" s="910"/>
      <c r="E44" s="909"/>
      <c r="F44" s="911"/>
      <c r="G44" s="909"/>
      <c r="H44" s="909"/>
      <c r="I44" s="910"/>
      <c r="J44" s="910"/>
      <c r="K44" s="910"/>
    </row>
    <row r="45" spans="2:11" x14ac:dyDescent="0.3">
      <c r="B45" s="909"/>
      <c r="C45" s="909"/>
      <c r="D45" s="910"/>
      <c r="E45" s="909"/>
      <c r="F45" s="911"/>
      <c r="G45" s="909"/>
      <c r="H45" s="909"/>
      <c r="I45" s="910"/>
      <c r="J45" s="910"/>
      <c r="K45" s="910"/>
    </row>
    <row r="46" spans="2:11" x14ac:dyDescent="0.3">
      <c r="B46" s="909"/>
      <c r="C46" s="909"/>
      <c r="D46" s="910"/>
      <c r="E46" s="909"/>
      <c r="F46" s="911"/>
      <c r="G46" s="909"/>
      <c r="H46" s="909"/>
      <c r="I46" s="910"/>
      <c r="J46" s="910"/>
      <c r="K46" s="910"/>
    </row>
    <row r="47" spans="2:11" x14ac:dyDescent="0.3">
      <c r="B47" s="909"/>
      <c r="C47" s="909"/>
      <c r="D47" s="910"/>
      <c r="E47" s="909"/>
      <c r="F47" s="911"/>
      <c r="G47" s="909"/>
      <c r="H47" s="909"/>
      <c r="I47" s="910"/>
      <c r="J47" s="910"/>
      <c r="K47" s="910"/>
    </row>
    <row r="48" spans="2:11" x14ac:dyDescent="0.3">
      <c r="B48" s="909"/>
      <c r="C48" s="909"/>
      <c r="D48" s="910"/>
      <c r="E48" s="909"/>
      <c r="F48" s="911"/>
      <c r="G48" s="909"/>
      <c r="H48" s="909"/>
      <c r="I48" s="910"/>
      <c r="J48" s="910"/>
      <c r="K48" s="910"/>
    </row>
    <row r="49" spans="2:11" x14ac:dyDescent="0.3">
      <c r="B49" s="909"/>
      <c r="C49" s="909"/>
      <c r="D49" s="910"/>
      <c r="E49" s="909"/>
      <c r="F49" s="911"/>
      <c r="G49" s="909"/>
      <c r="H49" s="909"/>
      <c r="I49" s="910"/>
      <c r="J49" s="910"/>
      <c r="K49" s="910"/>
    </row>
    <row r="50" spans="2:11" x14ac:dyDescent="0.3">
      <c r="B50" s="912"/>
      <c r="C50" s="912"/>
      <c r="D50" s="913"/>
      <c r="E50" s="912"/>
      <c r="F50" s="914"/>
      <c r="G50" s="912"/>
      <c r="H50" s="912"/>
      <c r="I50" s="913"/>
      <c r="J50" s="913"/>
      <c r="K50" s="913"/>
    </row>
  </sheetData>
  <sheetProtection algorithmName="SHA-512" hashValue="UjzgRu1XNv0fAGiZ885++3x8xApPkkxvaq/KngmRAMkKk6urkfKoXOp9zNKM90GvdostXNVx6YBw0MMTQSRwdw==" saltValue="nSyKUuM1EBfJGSTVvLFt6Q==" spinCount="100000" sheet="1" selectLockedCells="1"/>
  <mergeCells count="3">
    <mergeCell ref="A3:K3"/>
    <mergeCell ref="A1:B1"/>
    <mergeCell ref="A2:B2"/>
  </mergeCells>
  <hyperlinks>
    <hyperlink ref="A3:K3" location="WORKSHEET_5P__SUMMARY_OF_ANNUAL_DEBT" display="Summary of Annual Debt" xr:uid="{00000000-0004-0000-1200-000000000000}"/>
  </hyperlinks>
  <pageMargins left="0.25" right="0.25" top="0.75" bottom="0.75" header="0.3" footer="0.3"/>
  <pageSetup paperSize="17" scale="91" orientation="landscape" r:id="rId1"/>
  <rowBreaks count="1" manualBreakCount="1">
    <brk id="2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zoomScaleNormal="100" workbookViewId="0">
      <selection activeCell="B4" sqref="B4"/>
    </sheetView>
  </sheetViews>
  <sheetFormatPr defaultRowHeight="14.4" x14ac:dyDescent="0.3"/>
  <cols>
    <col min="1" max="1" width="55.88671875" style="369" customWidth="1"/>
    <col min="2" max="2" width="13.5546875" style="369" bestFit="1" customWidth="1"/>
    <col min="3" max="3" width="11" style="369" customWidth="1"/>
    <col min="4" max="16384" width="8.88671875" style="369"/>
  </cols>
  <sheetData>
    <row r="1" spans="1:3" x14ac:dyDescent="0.3">
      <c r="A1" s="1207" t="s">
        <v>606</v>
      </c>
      <c r="B1" s="346" t="s">
        <v>570</v>
      </c>
    </row>
    <row r="2" spans="1:3" ht="15" thickBot="1" x14ac:dyDescent="0.35">
      <c r="A2" s="1208" t="s">
        <v>569</v>
      </c>
      <c r="B2" s="347">
        <v>42917</v>
      </c>
    </row>
    <row r="3" spans="1:3" ht="73.95" customHeight="1" thickBot="1" x14ac:dyDescent="0.35">
      <c r="A3" s="1331" t="s">
        <v>361</v>
      </c>
      <c r="B3" s="1332"/>
      <c r="C3" s="1209"/>
    </row>
    <row r="4" spans="1:3" ht="28.95" customHeight="1" thickTop="1" x14ac:dyDescent="0.3">
      <c r="A4" s="1210" t="s">
        <v>266</v>
      </c>
      <c r="B4" s="348"/>
    </row>
    <row r="5" spans="1:3" ht="28.95" customHeight="1" x14ac:dyDescent="0.3">
      <c r="A5" s="1211" t="s">
        <v>268</v>
      </c>
      <c r="B5" s="349"/>
    </row>
    <row r="6" spans="1:3" ht="31.95" customHeight="1" thickBot="1" x14ac:dyDescent="0.35">
      <c r="A6" s="1212" t="s">
        <v>267</v>
      </c>
      <c r="B6" s="350"/>
    </row>
    <row r="7" spans="1:3" ht="15.6" thickTop="1" thickBot="1" x14ac:dyDescent="0.35"/>
    <row r="8" spans="1:3" ht="16.8" thickTop="1" thickBot="1" x14ac:dyDescent="0.35">
      <c r="A8" s="1213" t="s">
        <v>615</v>
      </c>
      <c r="B8" s="1085"/>
    </row>
    <row r="9" spans="1:3" ht="21.6" customHeight="1" x14ac:dyDescent="0.3">
      <c r="A9" s="1214" t="s">
        <v>616</v>
      </c>
      <c r="B9" s="351"/>
    </row>
    <row r="10" spans="1:3" ht="19.95" customHeight="1" x14ac:dyDescent="0.3">
      <c r="A10" s="1211" t="s">
        <v>617</v>
      </c>
      <c r="B10" s="352"/>
    </row>
    <row r="11" spans="1:3" ht="28.2" customHeight="1" thickBot="1" x14ac:dyDescent="0.35">
      <c r="A11" s="1212" t="s">
        <v>618</v>
      </c>
      <c r="B11" s="353"/>
    </row>
    <row r="12" spans="1:3" ht="15" thickTop="1" x14ac:dyDescent="0.3"/>
  </sheetData>
  <sheetProtection algorithmName="SHA-512" hashValue="d8+MEAI8y5akkDzq4N5HL0bY8lgXzQAc7kh1X6C1gRh5gzfeY3WPDv1iRslwzfX3DkRrfHgdVEuVkrXWuzK2Mw==" saltValue="jQqy6slIu3X9MZGJlLkS9g==" spinCount="100000" sheet="1" objects="1" scenarios="1" selectLockedCells="1"/>
  <mergeCells count="1">
    <mergeCell ref="A3:B3"/>
  </mergeCells>
  <hyperlinks>
    <hyperlink ref="A3:B3" location="WORKSHEET_1__YEARS" display="WORKSHEET_1__YEARS" xr:uid="{00000000-0004-0000-0100-000000000000}"/>
  </hyperlink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AU49"/>
  <sheetViews>
    <sheetView showWhiteSpace="0" zoomScaleNormal="100" zoomScalePageLayoutView="70" workbookViewId="0">
      <selection activeCell="AK43" sqref="AK43"/>
    </sheetView>
  </sheetViews>
  <sheetFormatPr defaultColWidth="8.33203125" defaultRowHeight="14.4" x14ac:dyDescent="0.3"/>
  <cols>
    <col min="1" max="1" width="10.44140625" style="915" customWidth="1"/>
    <col min="2" max="2" width="9.6640625" style="915" customWidth="1"/>
    <col min="3" max="4" width="8.6640625" style="915" customWidth="1"/>
    <col min="5" max="5" width="9.6640625" style="915" customWidth="1"/>
    <col min="6" max="6" width="12.33203125" style="916" customWidth="1"/>
    <col min="7" max="9" width="11.44140625" style="915" customWidth="1"/>
    <col min="10" max="12" width="11.44140625" style="916" customWidth="1"/>
    <col min="13" max="13" width="11.44140625" style="968" customWidth="1"/>
    <col min="14" max="45" width="11.44140625" style="864" customWidth="1"/>
    <col min="46" max="46" width="8.33203125" style="864"/>
    <col min="47" max="47" width="20.109375" style="864" customWidth="1"/>
    <col min="48" max="16384" width="8.33203125" style="864"/>
  </cols>
  <sheetData>
    <row r="1" spans="1:47" ht="15" thickTop="1" x14ac:dyDescent="0.3">
      <c r="A1" s="1529" t="str">
        <f>'1-Years and Tax Rates'!B1</f>
        <v>(Municipality)</v>
      </c>
      <c r="B1" s="1530"/>
      <c r="C1" s="579"/>
      <c r="D1" s="579"/>
      <c r="E1" s="579"/>
      <c r="F1" s="586"/>
      <c r="G1" s="579"/>
      <c r="H1" s="579"/>
      <c r="I1" s="579"/>
      <c r="J1" s="586"/>
      <c r="K1" s="586"/>
      <c r="L1" s="586"/>
      <c r="M1" s="586"/>
    </row>
    <row r="2" spans="1:47" ht="15" thickBot="1" x14ac:dyDescent="0.35">
      <c r="A2" s="1531">
        <f>'1-Years and Tax Rates'!B2</f>
        <v>42917</v>
      </c>
      <c r="B2" s="1532"/>
      <c r="C2" s="579"/>
      <c r="D2" s="579"/>
      <c r="E2" s="579"/>
      <c r="F2" s="586"/>
      <c r="G2" s="579"/>
      <c r="H2" s="579"/>
      <c r="I2" s="579"/>
      <c r="J2" s="586"/>
      <c r="K2" s="586"/>
      <c r="L2" s="586"/>
      <c r="M2" s="586"/>
    </row>
    <row r="3" spans="1:47" ht="19.2" thickTop="1" thickBot="1" x14ac:dyDescent="0.35">
      <c r="A3" s="1525" t="s">
        <v>565</v>
      </c>
      <c r="B3" s="1526"/>
      <c r="C3" s="1527"/>
      <c r="D3" s="1527"/>
      <c r="E3" s="1527"/>
      <c r="F3" s="1528"/>
      <c r="G3" s="918"/>
      <c r="H3" s="919"/>
      <c r="I3" s="919"/>
      <c r="J3" s="920"/>
      <c r="K3" s="920"/>
      <c r="L3" s="920"/>
      <c r="M3" s="920"/>
    </row>
    <row r="4" spans="1:47" ht="31.2" customHeight="1" thickTop="1" x14ac:dyDescent="0.3">
      <c r="A4" s="921" t="s">
        <v>316</v>
      </c>
      <c r="B4" s="922">
        <f>'1-Years and Tax Rates'!$B$6</f>
        <v>0</v>
      </c>
      <c r="C4" s="923"/>
      <c r="D4" s="923"/>
      <c r="E4" s="923"/>
      <c r="F4" s="924"/>
      <c r="G4" s="925" t="s">
        <v>313</v>
      </c>
      <c r="H4" s="926"/>
      <c r="I4" s="926"/>
      <c r="J4" s="927"/>
      <c r="K4" s="927"/>
      <c r="L4" s="927"/>
      <c r="M4" s="927"/>
      <c r="N4" s="928"/>
      <c r="O4" s="928"/>
      <c r="P4" s="928"/>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929"/>
    </row>
    <row r="5" spans="1:47" s="936" customFormat="1" ht="49.2" customHeight="1" thickBot="1" x14ac:dyDescent="0.35">
      <c r="A5" s="930" t="s">
        <v>312</v>
      </c>
      <c r="B5" s="931" t="s">
        <v>315</v>
      </c>
      <c r="C5" s="931" t="s">
        <v>24</v>
      </c>
      <c r="D5" s="931" t="s">
        <v>318</v>
      </c>
      <c r="E5" s="931" t="s">
        <v>717</v>
      </c>
      <c r="F5" s="932" t="s">
        <v>317</v>
      </c>
      <c r="G5" s="933">
        <f>B4</f>
        <v>0</v>
      </c>
      <c r="H5" s="934">
        <f>G5+1</f>
        <v>1</v>
      </c>
      <c r="I5" s="934">
        <f t="shared" ref="I5:AJ5" si="0">H5+1</f>
        <v>2</v>
      </c>
      <c r="J5" s="934">
        <f t="shared" si="0"/>
        <v>3</v>
      </c>
      <c r="K5" s="934">
        <f t="shared" si="0"/>
        <v>4</v>
      </c>
      <c r="L5" s="934">
        <f t="shared" si="0"/>
        <v>5</v>
      </c>
      <c r="M5" s="934">
        <f t="shared" si="0"/>
        <v>6</v>
      </c>
      <c r="N5" s="934">
        <f t="shared" si="0"/>
        <v>7</v>
      </c>
      <c r="O5" s="934">
        <f t="shared" si="0"/>
        <v>8</v>
      </c>
      <c r="P5" s="934">
        <f t="shared" si="0"/>
        <v>9</v>
      </c>
      <c r="Q5" s="934">
        <f t="shared" si="0"/>
        <v>10</v>
      </c>
      <c r="R5" s="934">
        <f t="shared" si="0"/>
        <v>11</v>
      </c>
      <c r="S5" s="934">
        <f t="shared" si="0"/>
        <v>12</v>
      </c>
      <c r="T5" s="934">
        <f t="shared" si="0"/>
        <v>13</v>
      </c>
      <c r="U5" s="934">
        <f t="shared" si="0"/>
        <v>14</v>
      </c>
      <c r="V5" s="934">
        <f t="shared" si="0"/>
        <v>15</v>
      </c>
      <c r="W5" s="934">
        <f t="shared" si="0"/>
        <v>16</v>
      </c>
      <c r="X5" s="934">
        <f t="shared" si="0"/>
        <v>17</v>
      </c>
      <c r="Y5" s="934">
        <f t="shared" si="0"/>
        <v>18</v>
      </c>
      <c r="Z5" s="934">
        <f t="shared" si="0"/>
        <v>19</v>
      </c>
      <c r="AA5" s="934">
        <f t="shared" si="0"/>
        <v>20</v>
      </c>
      <c r="AB5" s="934">
        <f t="shared" si="0"/>
        <v>21</v>
      </c>
      <c r="AC5" s="934">
        <f t="shared" si="0"/>
        <v>22</v>
      </c>
      <c r="AD5" s="934">
        <f t="shared" si="0"/>
        <v>23</v>
      </c>
      <c r="AE5" s="934">
        <f t="shared" si="0"/>
        <v>24</v>
      </c>
      <c r="AF5" s="934">
        <f t="shared" si="0"/>
        <v>25</v>
      </c>
      <c r="AG5" s="934">
        <f t="shared" si="0"/>
        <v>26</v>
      </c>
      <c r="AH5" s="934">
        <f t="shared" si="0"/>
        <v>27</v>
      </c>
      <c r="AI5" s="934">
        <f t="shared" si="0"/>
        <v>28</v>
      </c>
      <c r="AJ5" s="934">
        <f t="shared" si="0"/>
        <v>29</v>
      </c>
      <c r="AK5" s="934">
        <f t="shared" ref="AK5" si="1">AJ5+1</f>
        <v>30</v>
      </c>
      <c r="AL5" s="934">
        <f t="shared" ref="AL5" si="2">AK5+1</f>
        <v>31</v>
      </c>
      <c r="AM5" s="934">
        <f t="shared" ref="AM5" si="3">AL5+1</f>
        <v>32</v>
      </c>
      <c r="AN5" s="934">
        <f t="shared" ref="AN5" si="4">AM5+1</f>
        <v>33</v>
      </c>
      <c r="AO5" s="934">
        <f t="shared" ref="AO5" si="5">AN5+1</f>
        <v>34</v>
      </c>
      <c r="AP5" s="934">
        <f t="shared" ref="AP5" si="6">AO5+1</f>
        <v>35</v>
      </c>
      <c r="AQ5" s="934">
        <f t="shared" ref="AQ5" si="7">AP5+1</f>
        <v>36</v>
      </c>
      <c r="AR5" s="934">
        <f t="shared" ref="AR5" si="8">AQ5+1</f>
        <v>37</v>
      </c>
      <c r="AS5" s="935">
        <f t="shared" ref="AS5" si="9">AR5+1</f>
        <v>38</v>
      </c>
    </row>
    <row r="6" spans="1:47" s="896" customFormat="1" ht="19.95" customHeight="1" x14ac:dyDescent="0.3">
      <c r="A6" s="937" t="s">
        <v>314</v>
      </c>
      <c r="B6" s="938">
        <f>'5P- Summary of Annual Debt'!E7</f>
        <v>0</v>
      </c>
      <c r="C6" s="938">
        <f>'5P- Summary of Annual Debt'!G7</f>
        <v>0</v>
      </c>
      <c r="D6" s="939">
        <f>B6+C6-1</f>
        <v>-1</v>
      </c>
      <c r="E6" s="940" t="e">
        <f>'5P- Summary of Annual Debt'!I7</f>
        <v>#DIV/0!</v>
      </c>
      <c r="F6" s="1111" t="e">
        <f>E6*'5P- Summary of Annual Debt'!H7</f>
        <v>#DIV/0!</v>
      </c>
      <c r="G6" s="941" t="str">
        <f>IF(AND(G5&gt;=$B$6, G5&lt;=$D$6), $F$6,"0")</f>
        <v>0</v>
      </c>
      <c r="H6" s="942" t="str">
        <f t="shared" ref="H6:AJ6" si="10">IF(AND(H5&gt;=$B$6, H5&lt;=$D$6), $F$6,"0")</f>
        <v>0</v>
      </c>
      <c r="I6" s="942" t="str">
        <f t="shared" si="10"/>
        <v>0</v>
      </c>
      <c r="J6" s="942" t="str">
        <f t="shared" si="10"/>
        <v>0</v>
      </c>
      <c r="K6" s="942" t="str">
        <f t="shared" si="10"/>
        <v>0</v>
      </c>
      <c r="L6" s="942" t="str">
        <f t="shared" si="10"/>
        <v>0</v>
      </c>
      <c r="M6" s="942" t="str">
        <f t="shared" si="10"/>
        <v>0</v>
      </c>
      <c r="N6" s="942" t="str">
        <f t="shared" si="10"/>
        <v>0</v>
      </c>
      <c r="O6" s="942" t="str">
        <f t="shared" si="10"/>
        <v>0</v>
      </c>
      <c r="P6" s="942" t="str">
        <f t="shared" si="10"/>
        <v>0</v>
      </c>
      <c r="Q6" s="942" t="str">
        <f t="shared" si="10"/>
        <v>0</v>
      </c>
      <c r="R6" s="942" t="str">
        <f t="shared" si="10"/>
        <v>0</v>
      </c>
      <c r="S6" s="942" t="str">
        <f t="shared" si="10"/>
        <v>0</v>
      </c>
      <c r="T6" s="942" t="str">
        <f t="shared" si="10"/>
        <v>0</v>
      </c>
      <c r="U6" s="942" t="str">
        <f t="shared" si="10"/>
        <v>0</v>
      </c>
      <c r="V6" s="942" t="str">
        <f t="shared" si="10"/>
        <v>0</v>
      </c>
      <c r="W6" s="942" t="str">
        <f t="shared" si="10"/>
        <v>0</v>
      </c>
      <c r="X6" s="942" t="str">
        <f t="shared" si="10"/>
        <v>0</v>
      </c>
      <c r="Y6" s="942" t="str">
        <f t="shared" si="10"/>
        <v>0</v>
      </c>
      <c r="Z6" s="942" t="str">
        <f t="shared" si="10"/>
        <v>0</v>
      </c>
      <c r="AA6" s="942" t="str">
        <f t="shared" si="10"/>
        <v>0</v>
      </c>
      <c r="AB6" s="942" t="str">
        <f t="shared" si="10"/>
        <v>0</v>
      </c>
      <c r="AC6" s="942" t="str">
        <f t="shared" si="10"/>
        <v>0</v>
      </c>
      <c r="AD6" s="942" t="str">
        <f t="shared" si="10"/>
        <v>0</v>
      </c>
      <c r="AE6" s="942" t="str">
        <f t="shared" si="10"/>
        <v>0</v>
      </c>
      <c r="AF6" s="942" t="str">
        <f t="shared" si="10"/>
        <v>0</v>
      </c>
      <c r="AG6" s="942" t="str">
        <f t="shared" si="10"/>
        <v>0</v>
      </c>
      <c r="AH6" s="942" t="str">
        <f t="shared" si="10"/>
        <v>0</v>
      </c>
      <c r="AI6" s="942" t="str">
        <f t="shared" si="10"/>
        <v>0</v>
      </c>
      <c r="AJ6" s="942" t="str">
        <f t="shared" si="10"/>
        <v>0</v>
      </c>
      <c r="AK6" s="942" t="str">
        <f t="shared" ref="AK6:AO6" si="11">IF(AND(AK5&gt;=$B$6, AK5&lt;=$D$6), $F$6,"0")</f>
        <v>0</v>
      </c>
      <c r="AL6" s="942" t="str">
        <f t="shared" si="11"/>
        <v>0</v>
      </c>
      <c r="AM6" s="942" t="str">
        <f t="shared" si="11"/>
        <v>0</v>
      </c>
      <c r="AN6" s="942" t="str">
        <f t="shared" si="11"/>
        <v>0</v>
      </c>
      <c r="AO6" s="942" t="str">
        <f t="shared" si="11"/>
        <v>0</v>
      </c>
      <c r="AP6" s="942" t="str">
        <f t="shared" ref="AP6:AS6" si="12">IF(AND(AP5&gt;=$B$6, AP5&lt;=$D$6), $F$6,"0")</f>
        <v>0</v>
      </c>
      <c r="AQ6" s="942" t="str">
        <f t="shared" si="12"/>
        <v>0</v>
      </c>
      <c r="AR6" s="942" t="str">
        <f t="shared" si="12"/>
        <v>0</v>
      </c>
      <c r="AS6" s="943" t="str">
        <f t="shared" si="12"/>
        <v>0</v>
      </c>
      <c r="AT6" s="944"/>
    </row>
    <row r="7" spans="1:47" ht="19.95" customHeight="1" x14ac:dyDescent="0.3">
      <c r="A7" s="945" t="s">
        <v>671</v>
      </c>
      <c r="B7" s="946">
        <f>'5P- Summary of Annual Debt'!E8</f>
        <v>0</v>
      </c>
      <c r="C7" s="946">
        <f>'5P- Summary of Annual Debt'!G8</f>
        <v>0</v>
      </c>
      <c r="D7" s="947">
        <f t="shared" ref="D7:D23" si="13">B7+C7-1</f>
        <v>-1</v>
      </c>
      <c r="E7" s="948" t="e">
        <f>'5P- Summary of Annual Debt'!I8</f>
        <v>#DIV/0!</v>
      </c>
      <c r="F7" s="949" t="e">
        <f>E7*'5P- Summary of Annual Debt'!H8</f>
        <v>#DIV/0!</v>
      </c>
      <c r="G7" s="950" t="str">
        <f>IF(AND($G$5&gt;=B7,$G$5&lt;=D7), F7,"0")</f>
        <v>0</v>
      </c>
      <c r="H7" s="951" t="str">
        <f t="shared" ref="H7:AJ7" si="14">IF(AND(H5&gt;=$B$7, H5&lt;=$D$7), $F$7,"0")</f>
        <v>0</v>
      </c>
      <c r="I7" s="951" t="str">
        <f t="shared" si="14"/>
        <v>0</v>
      </c>
      <c r="J7" s="951" t="str">
        <f t="shared" si="14"/>
        <v>0</v>
      </c>
      <c r="K7" s="951" t="str">
        <f t="shared" si="14"/>
        <v>0</v>
      </c>
      <c r="L7" s="951" t="str">
        <f t="shared" si="14"/>
        <v>0</v>
      </c>
      <c r="M7" s="951" t="str">
        <f t="shared" si="14"/>
        <v>0</v>
      </c>
      <c r="N7" s="951" t="str">
        <f t="shared" si="14"/>
        <v>0</v>
      </c>
      <c r="O7" s="951" t="str">
        <f t="shared" si="14"/>
        <v>0</v>
      </c>
      <c r="P7" s="951" t="str">
        <f t="shared" si="14"/>
        <v>0</v>
      </c>
      <c r="Q7" s="951" t="str">
        <f t="shared" si="14"/>
        <v>0</v>
      </c>
      <c r="R7" s="951" t="str">
        <f t="shared" si="14"/>
        <v>0</v>
      </c>
      <c r="S7" s="951" t="str">
        <f t="shared" si="14"/>
        <v>0</v>
      </c>
      <c r="T7" s="951" t="str">
        <f t="shared" si="14"/>
        <v>0</v>
      </c>
      <c r="U7" s="951" t="str">
        <f t="shared" si="14"/>
        <v>0</v>
      </c>
      <c r="V7" s="951" t="str">
        <f t="shared" si="14"/>
        <v>0</v>
      </c>
      <c r="W7" s="951" t="str">
        <f t="shared" si="14"/>
        <v>0</v>
      </c>
      <c r="X7" s="951" t="str">
        <f t="shared" si="14"/>
        <v>0</v>
      </c>
      <c r="Y7" s="951" t="str">
        <f t="shared" si="14"/>
        <v>0</v>
      </c>
      <c r="Z7" s="951" t="str">
        <f t="shared" si="14"/>
        <v>0</v>
      </c>
      <c r="AA7" s="951" t="str">
        <f t="shared" si="14"/>
        <v>0</v>
      </c>
      <c r="AB7" s="951" t="str">
        <f t="shared" si="14"/>
        <v>0</v>
      </c>
      <c r="AC7" s="951" t="str">
        <f t="shared" si="14"/>
        <v>0</v>
      </c>
      <c r="AD7" s="951" t="str">
        <f t="shared" si="14"/>
        <v>0</v>
      </c>
      <c r="AE7" s="951" t="str">
        <f t="shared" si="14"/>
        <v>0</v>
      </c>
      <c r="AF7" s="951" t="str">
        <f t="shared" si="14"/>
        <v>0</v>
      </c>
      <c r="AG7" s="951" t="str">
        <f t="shared" si="14"/>
        <v>0</v>
      </c>
      <c r="AH7" s="951" t="str">
        <f t="shared" si="14"/>
        <v>0</v>
      </c>
      <c r="AI7" s="951" t="str">
        <f t="shared" si="14"/>
        <v>0</v>
      </c>
      <c r="AJ7" s="951" t="str">
        <f t="shared" si="14"/>
        <v>0</v>
      </c>
      <c r="AK7" s="951" t="str">
        <f t="shared" ref="AK7:AO7" si="15">IF(AND(AK5&gt;=$B$7, AK5&lt;=$D$7), $F$7,"0")</f>
        <v>0</v>
      </c>
      <c r="AL7" s="951" t="str">
        <f t="shared" si="15"/>
        <v>0</v>
      </c>
      <c r="AM7" s="951" t="str">
        <f t="shared" si="15"/>
        <v>0</v>
      </c>
      <c r="AN7" s="951" t="str">
        <f t="shared" si="15"/>
        <v>0</v>
      </c>
      <c r="AO7" s="951" t="str">
        <f t="shared" si="15"/>
        <v>0</v>
      </c>
      <c r="AP7" s="951" t="str">
        <f t="shared" ref="AP7:AS7" si="16">IF(AND(AP5&gt;=$B$7, AP5&lt;=$D$7), $F$7,"0")</f>
        <v>0</v>
      </c>
      <c r="AQ7" s="951" t="str">
        <f t="shared" si="16"/>
        <v>0</v>
      </c>
      <c r="AR7" s="951" t="str">
        <f t="shared" si="16"/>
        <v>0</v>
      </c>
      <c r="AS7" s="952" t="str">
        <f t="shared" si="16"/>
        <v>0</v>
      </c>
      <c r="AT7" s="953"/>
      <c r="AU7" s="953"/>
    </row>
    <row r="8" spans="1:47" ht="19.95" customHeight="1" x14ac:dyDescent="0.3">
      <c r="A8" s="945" t="s">
        <v>672</v>
      </c>
      <c r="B8" s="946">
        <f>'5P- Summary of Annual Debt'!E9</f>
        <v>0</v>
      </c>
      <c r="C8" s="946">
        <f>'5P- Summary of Annual Debt'!G9</f>
        <v>0</v>
      </c>
      <c r="D8" s="947">
        <f t="shared" si="13"/>
        <v>-1</v>
      </c>
      <c r="E8" s="948" t="e">
        <f>'5P- Summary of Annual Debt'!I9</f>
        <v>#DIV/0!</v>
      </c>
      <c r="F8" s="949" t="e">
        <f>E8*'5P- Summary of Annual Debt'!H9</f>
        <v>#DIV/0!</v>
      </c>
      <c r="G8" s="950" t="str">
        <f>IF(AND(G5&gt;=$B$8,G5&lt;=$D$8), $F$8,"0")</f>
        <v>0</v>
      </c>
      <c r="H8" s="951" t="str">
        <f t="shared" ref="H8:AJ8" si="17">IF(AND(H5&gt;=$B$8,H5&lt;=$D$8), $F$8,"0")</f>
        <v>0</v>
      </c>
      <c r="I8" s="951" t="str">
        <f t="shared" si="17"/>
        <v>0</v>
      </c>
      <c r="J8" s="951" t="str">
        <f t="shared" si="17"/>
        <v>0</v>
      </c>
      <c r="K8" s="951" t="str">
        <f t="shared" si="17"/>
        <v>0</v>
      </c>
      <c r="L8" s="951" t="str">
        <f t="shared" si="17"/>
        <v>0</v>
      </c>
      <c r="M8" s="951" t="str">
        <f t="shared" si="17"/>
        <v>0</v>
      </c>
      <c r="N8" s="951" t="str">
        <f t="shared" si="17"/>
        <v>0</v>
      </c>
      <c r="O8" s="951" t="str">
        <f t="shared" si="17"/>
        <v>0</v>
      </c>
      <c r="P8" s="951" t="str">
        <f t="shared" si="17"/>
        <v>0</v>
      </c>
      <c r="Q8" s="951" t="str">
        <f t="shared" si="17"/>
        <v>0</v>
      </c>
      <c r="R8" s="951" t="str">
        <f t="shared" si="17"/>
        <v>0</v>
      </c>
      <c r="S8" s="951" t="str">
        <f t="shared" si="17"/>
        <v>0</v>
      </c>
      <c r="T8" s="951" t="str">
        <f t="shared" si="17"/>
        <v>0</v>
      </c>
      <c r="U8" s="951" t="str">
        <f t="shared" si="17"/>
        <v>0</v>
      </c>
      <c r="V8" s="951" t="str">
        <f t="shared" si="17"/>
        <v>0</v>
      </c>
      <c r="W8" s="951" t="str">
        <f t="shared" si="17"/>
        <v>0</v>
      </c>
      <c r="X8" s="951" t="str">
        <f t="shared" si="17"/>
        <v>0</v>
      </c>
      <c r="Y8" s="951" t="str">
        <f t="shared" si="17"/>
        <v>0</v>
      </c>
      <c r="Z8" s="951" t="str">
        <f t="shared" si="17"/>
        <v>0</v>
      </c>
      <c r="AA8" s="951" t="str">
        <f t="shared" si="17"/>
        <v>0</v>
      </c>
      <c r="AB8" s="951" t="str">
        <f t="shared" si="17"/>
        <v>0</v>
      </c>
      <c r="AC8" s="951" t="str">
        <f t="shared" si="17"/>
        <v>0</v>
      </c>
      <c r="AD8" s="951" t="str">
        <f t="shared" si="17"/>
        <v>0</v>
      </c>
      <c r="AE8" s="951" t="str">
        <f t="shared" si="17"/>
        <v>0</v>
      </c>
      <c r="AF8" s="951" t="str">
        <f t="shared" si="17"/>
        <v>0</v>
      </c>
      <c r="AG8" s="951" t="str">
        <f t="shared" si="17"/>
        <v>0</v>
      </c>
      <c r="AH8" s="951" t="str">
        <f t="shared" si="17"/>
        <v>0</v>
      </c>
      <c r="AI8" s="951" t="str">
        <f t="shared" si="17"/>
        <v>0</v>
      </c>
      <c r="AJ8" s="951" t="str">
        <f t="shared" si="17"/>
        <v>0</v>
      </c>
      <c r="AK8" s="951" t="str">
        <f t="shared" ref="AK8:AO8" si="18">IF(AND(AK5&gt;=$B$8,AK5&lt;=$D$8), $F$8,"0")</f>
        <v>0</v>
      </c>
      <c r="AL8" s="951" t="str">
        <f t="shared" si="18"/>
        <v>0</v>
      </c>
      <c r="AM8" s="951" t="str">
        <f t="shared" si="18"/>
        <v>0</v>
      </c>
      <c r="AN8" s="951" t="str">
        <f t="shared" si="18"/>
        <v>0</v>
      </c>
      <c r="AO8" s="951" t="str">
        <f t="shared" si="18"/>
        <v>0</v>
      </c>
      <c r="AP8" s="951" t="str">
        <f t="shared" ref="AP8:AS8" si="19">IF(AND(AP5&gt;=$B$8,AP5&lt;=$D$8), $F$8,"0")</f>
        <v>0</v>
      </c>
      <c r="AQ8" s="951" t="str">
        <f t="shared" si="19"/>
        <v>0</v>
      </c>
      <c r="AR8" s="951" t="str">
        <f t="shared" si="19"/>
        <v>0</v>
      </c>
      <c r="AS8" s="952" t="str">
        <f t="shared" si="19"/>
        <v>0</v>
      </c>
      <c r="AT8" s="953"/>
      <c r="AU8" s="953"/>
    </row>
    <row r="9" spans="1:47" ht="19.95" customHeight="1" x14ac:dyDescent="0.3">
      <c r="A9" s="945" t="s">
        <v>673</v>
      </c>
      <c r="B9" s="946">
        <f>'5P- Summary of Annual Debt'!E10</f>
        <v>0</v>
      </c>
      <c r="C9" s="946">
        <f>'5P- Summary of Annual Debt'!G10</f>
        <v>0</v>
      </c>
      <c r="D9" s="947">
        <f t="shared" si="13"/>
        <v>-1</v>
      </c>
      <c r="E9" s="948" t="e">
        <f>'5P- Summary of Annual Debt'!I10</f>
        <v>#DIV/0!</v>
      </c>
      <c r="F9" s="949" t="e">
        <f>E9*'5P- Summary of Annual Debt'!H10</f>
        <v>#DIV/0!</v>
      </c>
      <c r="G9" s="950" t="str">
        <f>IF(AND(G5&gt;=$B$9,G5&lt;=$D$9), $F$9,"0")</f>
        <v>0</v>
      </c>
      <c r="H9" s="951" t="str">
        <f t="shared" ref="H9:AJ9" si="20">IF(AND(H5&gt;=$B$9,H5&lt;=$D$9), $F$9,"0")</f>
        <v>0</v>
      </c>
      <c r="I9" s="951" t="str">
        <f t="shared" si="20"/>
        <v>0</v>
      </c>
      <c r="J9" s="951" t="str">
        <f t="shared" si="20"/>
        <v>0</v>
      </c>
      <c r="K9" s="951" t="str">
        <f t="shared" si="20"/>
        <v>0</v>
      </c>
      <c r="L9" s="951" t="str">
        <f t="shared" si="20"/>
        <v>0</v>
      </c>
      <c r="M9" s="951" t="str">
        <f t="shared" si="20"/>
        <v>0</v>
      </c>
      <c r="N9" s="951" t="str">
        <f t="shared" si="20"/>
        <v>0</v>
      </c>
      <c r="O9" s="951" t="str">
        <f t="shared" si="20"/>
        <v>0</v>
      </c>
      <c r="P9" s="951" t="str">
        <f t="shared" si="20"/>
        <v>0</v>
      </c>
      <c r="Q9" s="951" t="str">
        <f t="shared" si="20"/>
        <v>0</v>
      </c>
      <c r="R9" s="951" t="str">
        <f t="shared" si="20"/>
        <v>0</v>
      </c>
      <c r="S9" s="951" t="str">
        <f t="shared" si="20"/>
        <v>0</v>
      </c>
      <c r="T9" s="951" t="str">
        <f t="shared" si="20"/>
        <v>0</v>
      </c>
      <c r="U9" s="951" t="str">
        <f t="shared" si="20"/>
        <v>0</v>
      </c>
      <c r="V9" s="951" t="str">
        <f t="shared" si="20"/>
        <v>0</v>
      </c>
      <c r="W9" s="951" t="str">
        <f t="shared" si="20"/>
        <v>0</v>
      </c>
      <c r="X9" s="951" t="str">
        <f t="shared" si="20"/>
        <v>0</v>
      </c>
      <c r="Y9" s="951" t="str">
        <f t="shared" si="20"/>
        <v>0</v>
      </c>
      <c r="Z9" s="951" t="str">
        <f t="shared" si="20"/>
        <v>0</v>
      </c>
      <c r="AA9" s="951" t="str">
        <f t="shared" si="20"/>
        <v>0</v>
      </c>
      <c r="AB9" s="951" t="str">
        <f t="shared" si="20"/>
        <v>0</v>
      </c>
      <c r="AC9" s="951" t="str">
        <f t="shared" si="20"/>
        <v>0</v>
      </c>
      <c r="AD9" s="951" t="str">
        <f t="shared" si="20"/>
        <v>0</v>
      </c>
      <c r="AE9" s="951" t="str">
        <f t="shared" si="20"/>
        <v>0</v>
      </c>
      <c r="AF9" s="951" t="str">
        <f t="shared" si="20"/>
        <v>0</v>
      </c>
      <c r="AG9" s="951" t="str">
        <f t="shared" si="20"/>
        <v>0</v>
      </c>
      <c r="AH9" s="951" t="str">
        <f t="shared" si="20"/>
        <v>0</v>
      </c>
      <c r="AI9" s="951" t="str">
        <f t="shared" si="20"/>
        <v>0</v>
      </c>
      <c r="AJ9" s="951" t="str">
        <f t="shared" si="20"/>
        <v>0</v>
      </c>
      <c r="AK9" s="951" t="str">
        <f t="shared" ref="AK9:AO9" si="21">IF(AND(AK5&gt;=$B$9,AK5&lt;=$D$9), $F$9,"0")</f>
        <v>0</v>
      </c>
      <c r="AL9" s="951" t="str">
        <f t="shared" si="21"/>
        <v>0</v>
      </c>
      <c r="AM9" s="951" t="str">
        <f t="shared" si="21"/>
        <v>0</v>
      </c>
      <c r="AN9" s="951" t="str">
        <f t="shared" si="21"/>
        <v>0</v>
      </c>
      <c r="AO9" s="951" t="str">
        <f t="shared" si="21"/>
        <v>0</v>
      </c>
      <c r="AP9" s="951" t="str">
        <f t="shared" ref="AP9:AS9" si="22">IF(AND(AP5&gt;=$B$9,AP5&lt;=$D$9), $F$9,"0")</f>
        <v>0</v>
      </c>
      <c r="AQ9" s="951" t="str">
        <f t="shared" si="22"/>
        <v>0</v>
      </c>
      <c r="AR9" s="951" t="str">
        <f t="shared" si="22"/>
        <v>0</v>
      </c>
      <c r="AS9" s="952" t="str">
        <f t="shared" si="22"/>
        <v>0</v>
      </c>
      <c r="AT9" s="953"/>
      <c r="AU9" s="953"/>
    </row>
    <row r="10" spans="1:47" ht="19.95" customHeight="1" x14ac:dyDescent="0.3">
      <c r="A10" s="945" t="s">
        <v>674</v>
      </c>
      <c r="B10" s="946">
        <f>'5P- Summary of Annual Debt'!E11</f>
        <v>0</v>
      </c>
      <c r="C10" s="946">
        <f>'5P- Summary of Annual Debt'!G11</f>
        <v>0</v>
      </c>
      <c r="D10" s="947">
        <f t="shared" si="13"/>
        <v>-1</v>
      </c>
      <c r="E10" s="948" t="e">
        <f>'5P- Summary of Annual Debt'!I11</f>
        <v>#DIV/0!</v>
      </c>
      <c r="F10" s="949" t="e">
        <f>E10*'5P- Summary of Annual Debt'!H11</f>
        <v>#DIV/0!</v>
      </c>
      <c r="G10" s="950" t="str">
        <f>IF(AND(G5&gt;=$B$10,G5&lt;=$D$10), $F$10,"0")</f>
        <v>0</v>
      </c>
      <c r="H10" s="951" t="str">
        <f t="shared" ref="H10:AJ10" si="23">IF(AND(H5&gt;=$B$10,H5&lt;=$D$10), $F$10,"0")</f>
        <v>0</v>
      </c>
      <c r="I10" s="951" t="str">
        <f t="shared" si="23"/>
        <v>0</v>
      </c>
      <c r="J10" s="951" t="str">
        <f t="shared" si="23"/>
        <v>0</v>
      </c>
      <c r="K10" s="951" t="str">
        <f t="shared" si="23"/>
        <v>0</v>
      </c>
      <c r="L10" s="951" t="str">
        <f t="shared" si="23"/>
        <v>0</v>
      </c>
      <c r="M10" s="951" t="str">
        <f t="shared" si="23"/>
        <v>0</v>
      </c>
      <c r="N10" s="951" t="str">
        <f t="shared" si="23"/>
        <v>0</v>
      </c>
      <c r="O10" s="951" t="str">
        <f t="shared" si="23"/>
        <v>0</v>
      </c>
      <c r="P10" s="951" t="str">
        <f t="shared" si="23"/>
        <v>0</v>
      </c>
      <c r="Q10" s="951" t="str">
        <f t="shared" si="23"/>
        <v>0</v>
      </c>
      <c r="R10" s="951" t="str">
        <f t="shared" si="23"/>
        <v>0</v>
      </c>
      <c r="S10" s="951" t="str">
        <f t="shared" si="23"/>
        <v>0</v>
      </c>
      <c r="T10" s="951" t="str">
        <f t="shared" si="23"/>
        <v>0</v>
      </c>
      <c r="U10" s="951" t="str">
        <f t="shared" si="23"/>
        <v>0</v>
      </c>
      <c r="V10" s="951" t="str">
        <f t="shared" si="23"/>
        <v>0</v>
      </c>
      <c r="W10" s="951" t="str">
        <f t="shared" si="23"/>
        <v>0</v>
      </c>
      <c r="X10" s="951" t="str">
        <f t="shared" si="23"/>
        <v>0</v>
      </c>
      <c r="Y10" s="951" t="str">
        <f t="shared" si="23"/>
        <v>0</v>
      </c>
      <c r="Z10" s="951" t="str">
        <f t="shared" si="23"/>
        <v>0</v>
      </c>
      <c r="AA10" s="951" t="str">
        <f t="shared" si="23"/>
        <v>0</v>
      </c>
      <c r="AB10" s="951" t="str">
        <f t="shared" si="23"/>
        <v>0</v>
      </c>
      <c r="AC10" s="951" t="str">
        <f t="shared" si="23"/>
        <v>0</v>
      </c>
      <c r="AD10" s="951" t="str">
        <f t="shared" si="23"/>
        <v>0</v>
      </c>
      <c r="AE10" s="951" t="str">
        <f t="shared" si="23"/>
        <v>0</v>
      </c>
      <c r="AF10" s="951" t="str">
        <f t="shared" si="23"/>
        <v>0</v>
      </c>
      <c r="AG10" s="951" t="str">
        <f t="shared" si="23"/>
        <v>0</v>
      </c>
      <c r="AH10" s="951" t="str">
        <f t="shared" si="23"/>
        <v>0</v>
      </c>
      <c r="AI10" s="951" t="str">
        <f t="shared" si="23"/>
        <v>0</v>
      </c>
      <c r="AJ10" s="951" t="str">
        <f t="shared" si="23"/>
        <v>0</v>
      </c>
      <c r="AK10" s="951" t="str">
        <f t="shared" ref="AK10:AO10" si="24">IF(AND(AK5&gt;=$B$10,AK5&lt;=$D$10), $F$10,"0")</f>
        <v>0</v>
      </c>
      <c r="AL10" s="951" t="str">
        <f t="shared" si="24"/>
        <v>0</v>
      </c>
      <c r="AM10" s="951" t="str">
        <f t="shared" si="24"/>
        <v>0</v>
      </c>
      <c r="AN10" s="951" t="str">
        <f t="shared" si="24"/>
        <v>0</v>
      </c>
      <c r="AO10" s="951" t="str">
        <f t="shared" si="24"/>
        <v>0</v>
      </c>
      <c r="AP10" s="951" t="str">
        <f t="shared" ref="AP10:AS10" si="25">IF(AND(AP5&gt;=$B$10,AP5&lt;=$D$10), $F$10,"0")</f>
        <v>0</v>
      </c>
      <c r="AQ10" s="951" t="str">
        <f t="shared" si="25"/>
        <v>0</v>
      </c>
      <c r="AR10" s="951" t="str">
        <f t="shared" si="25"/>
        <v>0</v>
      </c>
      <c r="AS10" s="952" t="str">
        <f t="shared" si="25"/>
        <v>0</v>
      </c>
      <c r="AT10" s="953"/>
    </row>
    <row r="11" spans="1:47" ht="19.95" customHeight="1" x14ac:dyDescent="0.3">
      <c r="A11" s="945" t="s">
        <v>675</v>
      </c>
      <c r="B11" s="946">
        <f>'5P- Summary of Annual Debt'!E12</f>
        <v>0</v>
      </c>
      <c r="C11" s="946">
        <f>'5P- Summary of Annual Debt'!G12</f>
        <v>0</v>
      </c>
      <c r="D11" s="947">
        <f t="shared" si="13"/>
        <v>-1</v>
      </c>
      <c r="E11" s="948" t="e">
        <f>'5P- Summary of Annual Debt'!I12</f>
        <v>#DIV/0!</v>
      </c>
      <c r="F11" s="949" t="e">
        <f>E11*'5P- Summary of Annual Debt'!H12</f>
        <v>#DIV/0!</v>
      </c>
      <c r="G11" s="950" t="str">
        <f>IF(AND(G5&gt;=$B$11,G5&lt;=$D$11), $F$11,"0")</f>
        <v>0</v>
      </c>
      <c r="H11" s="951" t="str">
        <f>IF(AND(H5&gt;=$B$11,H5&lt;=$D$11), $F$11,"0")</f>
        <v>0</v>
      </c>
      <c r="I11" s="951" t="str">
        <f t="shared" ref="I11:AJ11" si="26">IF(AND(I5&gt;=$B$11,I5&lt;=$D$11), $F$11,"0")</f>
        <v>0</v>
      </c>
      <c r="J11" s="951" t="str">
        <f t="shared" si="26"/>
        <v>0</v>
      </c>
      <c r="K11" s="951" t="str">
        <f t="shared" si="26"/>
        <v>0</v>
      </c>
      <c r="L11" s="951" t="str">
        <f t="shared" si="26"/>
        <v>0</v>
      </c>
      <c r="M11" s="951" t="str">
        <f t="shared" si="26"/>
        <v>0</v>
      </c>
      <c r="N11" s="951" t="str">
        <f t="shared" si="26"/>
        <v>0</v>
      </c>
      <c r="O11" s="951" t="str">
        <f t="shared" si="26"/>
        <v>0</v>
      </c>
      <c r="P11" s="951" t="str">
        <f t="shared" si="26"/>
        <v>0</v>
      </c>
      <c r="Q11" s="951" t="str">
        <f t="shared" si="26"/>
        <v>0</v>
      </c>
      <c r="R11" s="951" t="str">
        <f t="shared" si="26"/>
        <v>0</v>
      </c>
      <c r="S11" s="951" t="str">
        <f t="shared" si="26"/>
        <v>0</v>
      </c>
      <c r="T11" s="951" t="str">
        <f t="shared" si="26"/>
        <v>0</v>
      </c>
      <c r="U11" s="951" t="str">
        <f t="shared" si="26"/>
        <v>0</v>
      </c>
      <c r="V11" s="951" t="str">
        <f t="shared" si="26"/>
        <v>0</v>
      </c>
      <c r="W11" s="951" t="str">
        <f t="shared" si="26"/>
        <v>0</v>
      </c>
      <c r="X11" s="951" t="str">
        <f t="shared" si="26"/>
        <v>0</v>
      </c>
      <c r="Y11" s="951" t="str">
        <f t="shared" si="26"/>
        <v>0</v>
      </c>
      <c r="Z11" s="951" t="str">
        <f t="shared" si="26"/>
        <v>0</v>
      </c>
      <c r="AA11" s="951" t="str">
        <f t="shared" si="26"/>
        <v>0</v>
      </c>
      <c r="AB11" s="951" t="str">
        <f t="shared" si="26"/>
        <v>0</v>
      </c>
      <c r="AC11" s="951" t="str">
        <f t="shared" si="26"/>
        <v>0</v>
      </c>
      <c r="AD11" s="951" t="str">
        <f t="shared" si="26"/>
        <v>0</v>
      </c>
      <c r="AE11" s="951" t="str">
        <f t="shared" si="26"/>
        <v>0</v>
      </c>
      <c r="AF11" s="951" t="str">
        <f t="shared" si="26"/>
        <v>0</v>
      </c>
      <c r="AG11" s="951" t="str">
        <f t="shared" si="26"/>
        <v>0</v>
      </c>
      <c r="AH11" s="951" t="str">
        <f t="shared" si="26"/>
        <v>0</v>
      </c>
      <c r="AI11" s="951" t="str">
        <f t="shared" si="26"/>
        <v>0</v>
      </c>
      <c r="AJ11" s="951" t="str">
        <f t="shared" si="26"/>
        <v>0</v>
      </c>
      <c r="AK11" s="951" t="str">
        <f t="shared" ref="AK11:AO11" si="27">IF(AND(AK5&gt;=$B$11,AK5&lt;=$D$11), $F$11,"0")</f>
        <v>0</v>
      </c>
      <c r="AL11" s="951" t="str">
        <f t="shared" si="27"/>
        <v>0</v>
      </c>
      <c r="AM11" s="951" t="str">
        <f t="shared" si="27"/>
        <v>0</v>
      </c>
      <c r="AN11" s="951" t="str">
        <f t="shared" si="27"/>
        <v>0</v>
      </c>
      <c r="AO11" s="951" t="str">
        <f t="shared" si="27"/>
        <v>0</v>
      </c>
      <c r="AP11" s="951" t="str">
        <f t="shared" ref="AP11:AS11" si="28">IF(AND(AP5&gt;=$B$11,AP5&lt;=$D$11), $F$11,"0")</f>
        <v>0</v>
      </c>
      <c r="AQ11" s="951" t="str">
        <f t="shared" si="28"/>
        <v>0</v>
      </c>
      <c r="AR11" s="951" t="str">
        <f t="shared" si="28"/>
        <v>0</v>
      </c>
      <c r="AS11" s="952" t="str">
        <f t="shared" si="28"/>
        <v>0</v>
      </c>
      <c r="AT11" s="953"/>
    </row>
    <row r="12" spans="1:47" ht="19.95" customHeight="1" x14ac:dyDescent="0.3">
      <c r="A12" s="945" t="s">
        <v>676</v>
      </c>
      <c r="B12" s="946">
        <f>'5P- Summary of Annual Debt'!E13</f>
        <v>0</v>
      </c>
      <c r="C12" s="946">
        <f>'5P- Summary of Annual Debt'!G13</f>
        <v>0</v>
      </c>
      <c r="D12" s="947">
        <f t="shared" si="13"/>
        <v>-1</v>
      </c>
      <c r="E12" s="948" t="e">
        <f>'5P- Summary of Annual Debt'!I13</f>
        <v>#DIV/0!</v>
      </c>
      <c r="F12" s="949" t="e">
        <f>E12*'5P- Summary of Annual Debt'!H13</f>
        <v>#DIV/0!</v>
      </c>
      <c r="G12" s="950" t="str">
        <f>IF(AND(G5&gt;=$B$12,G5&lt;=$D$12), $F$12,"0")</f>
        <v>0</v>
      </c>
      <c r="H12" s="951" t="str">
        <f t="shared" ref="H12:AJ12" si="29">IF(AND(H5&gt;=$B$12,H5&lt;=$D$12), $F$12,"0")</f>
        <v>0</v>
      </c>
      <c r="I12" s="951" t="str">
        <f t="shared" si="29"/>
        <v>0</v>
      </c>
      <c r="J12" s="951" t="str">
        <f t="shared" si="29"/>
        <v>0</v>
      </c>
      <c r="K12" s="951" t="str">
        <f t="shared" si="29"/>
        <v>0</v>
      </c>
      <c r="L12" s="951" t="str">
        <f t="shared" si="29"/>
        <v>0</v>
      </c>
      <c r="M12" s="951" t="str">
        <f t="shared" si="29"/>
        <v>0</v>
      </c>
      <c r="N12" s="951" t="str">
        <f t="shared" si="29"/>
        <v>0</v>
      </c>
      <c r="O12" s="951" t="str">
        <f t="shared" si="29"/>
        <v>0</v>
      </c>
      <c r="P12" s="951" t="str">
        <f t="shared" si="29"/>
        <v>0</v>
      </c>
      <c r="Q12" s="951" t="str">
        <f t="shared" si="29"/>
        <v>0</v>
      </c>
      <c r="R12" s="951" t="str">
        <f t="shared" si="29"/>
        <v>0</v>
      </c>
      <c r="S12" s="951" t="str">
        <f t="shared" si="29"/>
        <v>0</v>
      </c>
      <c r="T12" s="951" t="str">
        <f t="shared" si="29"/>
        <v>0</v>
      </c>
      <c r="U12" s="951" t="str">
        <f t="shared" si="29"/>
        <v>0</v>
      </c>
      <c r="V12" s="951" t="str">
        <f t="shared" si="29"/>
        <v>0</v>
      </c>
      <c r="W12" s="951" t="str">
        <f t="shared" si="29"/>
        <v>0</v>
      </c>
      <c r="X12" s="951" t="str">
        <f t="shared" si="29"/>
        <v>0</v>
      </c>
      <c r="Y12" s="951" t="str">
        <f t="shared" si="29"/>
        <v>0</v>
      </c>
      <c r="Z12" s="951" t="str">
        <f t="shared" si="29"/>
        <v>0</v>
      </c>
      <c r="AA12" s="951" t="str">
        <f t="shared" si="29"/>
        <v>0</v>
      </c>
      <c r="AB12" s="951" t="str">
        <f t="shared" si="29"/>
        <v>0</v>
      </c>
      <c r="AC12" s="951" t="str">
        <f t="shared" si="29"/>
        <v>0</v>
      </c>
      <c r="AD12" s="951" t="str">
        <f t="shared" si="29"/>
        <v>0</v>
      </c>
      <c r="AE12" s="951" t="str">
        <f t="shared" si="29"/>
        <v>0</v>
      </c>
      <c r="AF12" s="951" t="str">
        <f t="shared" si="29"/>
        <v>0</v>
      </c>
      <c r="AG12" s="951" t="str">
        <f t="shared" si="29"/>
        <v>0</v>
      </c>
      <c r="AH12" s="951" t="str">
        <f t="shared" si="29"/>
        <v>0</v>
      </c>
      <c r="AI12" s="951" t="str">
        <f t="shared" si="29"/>
        <v>0</v>
      </c>
      <c r="AJ12" s="951" t="str">
        <f t="shared" si="29"/>
        <v>0</v>
      </c>
      <c r="AK12" s="951" t="str">
        <f t="shared" ref="AK12:AO12" si="30">IF(AND(AK5&gt;=$B$12,AK5&lt;=$D$12), $F$12,"0")</f>
        <v>0</v>
      </c>
      <c r="AL12" s="951" t="str">
        <f t="shared" si="30"/>
        <v>0</v>
      </c>
      <c r="AM12" s="951" t="str">
        <f t="shared" si="30"/>
        <v>0</v>
      </c>
      <c r="AN12" s="951" t="str">
        <f t="shared" si="30"/>
        <v>0</v>
      </c>
      <c r="AO12" s="951" t="str">
        <f t="shared" si="30"/>
        <v>0</v>
      </c>
      <c r="AP12" s="951" t="str">
        <f t="shared" ref="AP12:AS12" si="31">IF(AND(AP5&gt;=$B$12,AP5&lt;=$D$12), $F$12,"0")</f>
        <v>0</v>
      </c>
      <c r="AQ12" s="951" t="str">
        <f t="shared" si="31"/>
        <v>0</v>
      </c>
      <c r="AR12" s="951" t="str">
        <f t="shared" si="31"/>
        <v>0</v>
      </c>
      <c r="AS12" s="952" t="str">
        <f t="shared" si="31"/>
        <v>0</v>
      </c>
      <c r="AT12" s="953"/>
    </row>
    <row r="13" spans="1:47" ht="19.95" customHeight="1" x14ac:dyDescent="0.3">
      <c r="A13" s="945" t="s">
        <v>677</v>
      </c>
      <c r="B13" s="946">
        <f>'5P- Summary of Annual Debt'!E14</f>
        <v>0</v>
      </c>
      <c r="C13" s="946">
        <f>'5P- Summary of Annual Debt'!G14</f>
        <v>0</v>
      </c>
      <c r="D13" s="947">
        <f t="shared" si="13"/>
        <v>-1</v>
      </c>
      <c r="E13" s="948" t="e">
        <f>'5P- Summary of Annual Debt'!I14</f>
        <v>#DIV/0!</v>
      </c>
      <c r="F13" s="949" t="e">
        <f>E13*'5P- Summary of Annual Debt'!H14</f>
        <v>#DIV/0!</v>
      </c>
      <c r="G13" s="950" t="str">
        <f>IF(AND(G5&gt;=$B$13,G5&lt;=$D$13),$F$13,"0")</f>
        <v>0</v>
      </c>
      <c r="H13" s="951" t="str">
        <f t="shared" ref="H13:AJ13" si="32">IF(AND(H5&gt;=$B$13,H5&lt;=$D$13),$F$13,"0")</f>
        <v>0</v>
      </c>
      <c r="I13" s="951" t="str">
        <f t="shared" si="32"/>
        <v>0</v>
      </c>
      <c r="J13" s="951" t="str">
        <f t="shared" si="32"/>
        <v>0</v>
      </c>
      <c r="K13" s="951" t="str">
        <f t="shared" si="32"/>
        <v>0</v>
      </c>
      <c r="L13" s="951" t="str">
        <f t="shared" si="32"/>
        <v>0</v>
      </c>
      <c r="M13" s="951" t="str">
        <f t="shared" si="32"/>
        <v>0</v>
      </c>
      <c r="N13" s="951" t="str">
        <f t="shared" si="32"/>
        <v>0</v>
      </c>
      <c r="O13" s="951" t="str">
        <f t="shared" si="32"/>
        <v>0</v>
      </c>
      <c r="P13" s="951" t="str">
        <f t="shared" si="32"/>
        <v>0</v>
      </c>
      <c r="Q13" s="951" t="str">
        <f t="shared" si="32"/>
        <v>0</v>
      </c>
      <c r="R13" s="951" t="str">
        <f t="shared" si="32"/>
        <v>0</v>
      </c>
      <c r="S13" s="951" t="str">
        <f t="shared" si="32"/>
        <v>0</v>
      </c>
      <c r="T13" s="951" t="str">
        <f t="shared" si="32"/>
        <v>0</v>
      </c>
      <c r="U13" s="951" t="str">
        <f t="shared" si="32"/>
        <v>0</v>
      </c>
      <c r="V13" s="951" t="str">
        <f t="shared" si="32"/>
        <v>0</v>
      </c>
      <c r="W13" s="951" t="str">
        <f t="shared" si="32"/>
        <v>0</v>
      </c>
      <c r="X13" s="951" t="str">
        <f t="shared" si="32"/>
        <v>0</v>
      </c>
      <c r="Y13" s="951" t="str">
        <f t="shared" si="32"/>
        <v>0</v>
      </c>
      <c r="Z13" s="951" t="str">
        <f t="shared" si="32"/>
        <v>0</v>
      </c>
      <c r="AA13" s="951" t="str">
        <f t="shared" si="32"/>
        <v>0</v>
      </c>
      <c r="AB13" s="951" t="str">
        <f t="shared" si="32"/>
        <v>0</v>
      </c>
      <c r="AC13" s="951" t="str">
        <f t="shared" si="32"/>
        <v>0</v>
      </c>
      <c r="AD13" s="951" t="str">
        <f t="shared" si="32"/>
        <v>0</v>
      </c>
      <c r="AE13" s="951" t="str">
        <f t="shared" si="32"/>
        <v>0</v>
      </c>
      <c r="AF13" s="951" t="str">
        <f t="shared" si="32"/>
        <v>0</v>
      </c>
      <c r="AG13" s="951" t="str">
        <f t="shared" si="32"/>
        <v>0</v>
      </c>
      <c r="AH13" s="951" t="str">
        <f t="shared" si="32"/>
        <v>0</v>
      </c>
      <c r="AI13" s="951" t="str">
        <f t="shared" si="32"/>
        <v>0</v>
      </c>
      <c r="AJ13" s="951" t="str">
        <f t="shared" si="32"/>
        <v>0</v>
      </c>
      <c r="AK13" s="951" t="str">
        <f t="shared" ref="AK13:AO13" si="33">IF(AND(AK5&gt;=$B$13,AK5&lt;=$D$13),$F$13,"0")</f>
        <v>0</v>
      </c>
      <c r="AL13" s="951" t="str">
        <f t="shared" si="33"/>
        <v>0</v>
      </c>
      <c r="AM13" s="951" t="str">
        <f t="shared" si="33"/>
        <v>0</v>
      </c>
      <c r="AN13" s="951" t="str">
        <f t="shared" si="33"/>
        <v>0</v>
      </c>
      <c r="AO13" s="951" t="str">
        <f t="shared" si="33"/>
        <v>0</v>
      </c>
      <c r="AP13" s="951" t="str">
        <f t="shared" ref="AP13:AS13" si="34">IF(AND(AP5&gt;=$B$13,AP5&lt;=$D$13),$F$13,"0")</f>
        <v>0</v>
      </c>
      <c r="AQ13" s="951" t="str">
        <f t="shared" si="34"/>
        <v>0</v>
      </c>
      <c r="AR13" s="951" t="str">
        <f t="shared" si="34"/>
        <v>0</v>
      </c>
      <c r="AS13" s="952" t="str">
        <f t="shared" si="34"/>
        <v>0</v>
      </c>
      <c r="AT13" s="953"/>
    </row>
    <row r="14" spans="1:47" ht="19.95" customHeight="1" x14ac:dyDescent="0.3">
      <c r="A14" s="945" t="s">
        <v>678</v>
      </c>
      <c r="B14" s="946">
        <f>'5P- Summary of Annual Debt'!E15</f>
        <v>0</v>
      </c>
      <c r="C14" s="946">
        <f>'5P- Summary of Annual Debt'!G15</f>
        <v>0</v>
      </c>
      <c r="D14" s="947">
        <f t="shared" si="13"/>
        <v>-1</v>
      </c>
      <c r="E14" s="948" t="e">
        <f>'5P- Summary of Annual Debt'!I15</f>
        <v>#DIV/0!</v>
      </c>
      <c r="F14" s="949" t="e">
        <f>E14*'5P- Summary of Annual Debt'!H15</f>
        <v>#DIV/0!</v>
      </c>
      <c r="G14" s="950" t="str">
        <f>IF(AND(G5&gt;=$B$14,G5&lt;=$D$14), $F$14,"0")</f>
        <v>0</v>
      </c>
      <c r="H14" s="951" t="str">
        <f t="shared" ref="H14:AJ14" si="35">IF(AND(H5&gt;=$B$14,H5&lt;=$D$14), $F$14,"0")</f>
        <v>0</v>
      </c>
      <c r="I14" s="951" t="str">
        <f t="shared" si="35"/>
        <v>0</v>
      </c>
      <c r="J14" s="951" t="str">
        <f t="shared" si="35"/>
        <v>0</v>
      </c>
      <c r="K14" s="951" t="str">
        <f t="shared" si="35"/>
        <v>0</v>
      </c>
      <c r="L14" s="951" t="str">
        <f t="shared" si="35"/>
        <v>0</v>
      </c>
      <c r="M14" s="951" t="str">
        <f t="shared" si="35"/>
        <v>0</v>
      </c>
      <c r="N14" s="951" t="str">
        <f t="shared" si="35"/>
        <v>0</v>
      </c>
      <c r="O14" s="951" t="str">
        <f t="shared" si="35"/>
        <v>0</v>
      </c>
      <c r="P14" s="951" t="str">
        <f t="shared" si="35"/>
        <v>0</v>
      </c>
      <c r="Q14" s="951" t="str">
        <f t="shared" si="35"/>
        <v>0</v>
      </c>
      <c r="R14" s="951" t="str">
        <f t="shared" si="35"/>
        <v>0</v>
      </c>
      <c r="S14" s="951" t="str">
        <f t="shared" si="35"/>
        <v>0</v>
      </c>
      <c r="T14" s="951" t="str">
        <f t="shared" si="35"/>
        <v>0</v>
      </c>
      <c r="U14" s="951" t="str">
        <f t="shared" si="35"/>
        <v>0</v>
      </c>
      <c r="V14" s="951" t="str">
        <f t="shared" si="35"/>
        <v>0</v>
      </c>
      <c r="W14" s="951" t="str">
        <f t="shared" si="35"/>
        <v>0</v>
      </c>
      <c r="X14" s="951" t="str">
        <f t="shared" si="35"/>
        <v>0</v>
      </c>
      <c r="Y14" s="951" t="str">
        <f t="shared" si="35"/>
        <v>0</v>
      </c>
      <c r="Z14" s="951" t="str">
        <f t="shared" si="35"/>
        <v>0</v>
      </c>
      <c r="AA14" s="951" t="str">
        <f t="shared" si="35"/>
        <v>0</v>
      </c>
      <c r="AB14" s="951" t="str">
        <f t="shared" si="35"/>
        <v>0</v>
      </c>
      <c r="AC14" s="951" t="str">
        <f t="shared" si="35"/>
        <v>0</v>
      </c>
      <c r="AD14" s="951" t="str">
        <f t="shared" si="35"/>
        <v>0</v>
      </c>
      <c r="AE14" s="951" t="str">
        <f t="shared" si="35"/>
        <v>0</v>
      </c>
      <c r="AF14" s="951" t="str">
        <f t="shared" si="35"/>
        <v>0</v>
      </c>
      <c r="AG14" s="951" t="str">
        <f t="shared" si="35"/>
        <v>0</v>
      </c>
      <c r="AH14" s="951" t="str">
        <f t="shared" si="35"/>
        <v>0</v>
      </c>
      <c r="AI14" s="951" t="str">
        <f t="shared" si="35"/>
        <v>0</v>
      </c>
      <c r="AJ14" s="951" t="str">
        <f t="shared" si="35"/>
        <v>0</v>
      </c>
      <c r="AK14" s="951" t="str">
        <f t="shared" ref="AK14:AO14" si="36">IF(AND(AK5&gt;=$B$14,AK5&lt;=$D$14), $F$14,"0")</f>
        <v>0</v>
      </c>
      <c r="AL14" s="951" t="str">
        <f t="shared" si="36"/>
        <v>0</v>
      </c>
      <c r="AM14" s="951" t="str">
        <f t="shared" si="36"/>
        <v>0</v>
      </c>
      <c r="AN14" s="951" t="str">
        <f t="shared" si="36"/>
        <v>0</v>
      </c>
      <c r="AO14" s="951" t="str">
        <f t="shared" si="36"/>
        <v>0</v>
      </c>
      <c r="AP14" s="951" t="str">
        <f t="shared" ref="AP14:AS14" si="37">IF(AND(AP5&gt;=$B$14,AP5&lt;=$D$14), $F$14,"0")</f>
        <v>0</v>
      </c>
      <c r="AQ14" s="951" t="str">
        <f t="shared" si="37"/>
        <v>0</v>
      </c>
      <c r="AR14" s="951" t="str">
        <f t="shared" si="37"/>
        <v>0</v>
      </c>
      <c r="AS14" s="952" t="str">
        <f t="shared" si="37"/>
        <v>0</v>
      </c>
      <c r="AT14" s="953"/>
    </row>
    <row r="15" spans="1:47" ht="19.95" customHeight="1" x14ac:dyDescent="0.3">
      <c r="A15" s="945" t="s">
        <v>679</v>
      </c>
      <c r="B15" s="946">
        <f>'5P- Summary of Annual Debt'!E16</f>
        <v>0</v>
      </c>
      <c r="C15" s="946">
        <f>'5P- Summary of Annual Debt'!G16</f>
        <v>0</v>
      </c>
      <c r="D15" s="947">
        <f t="shared" si="13"/>
        <v>-1</v>
      </c>
      <c r="E15" s="948" t="e">
        <f>'5P- Summary of Annual Debt'!I16</f>
        <v>#DIV/0!</v>
      </c>
      <c r="F15" s="949" t="e">
        <f>E15*'5P- Summary of Annual Debt'!H16</f>
        <v>#DIV/0!</v>
      </c>
      <c r="G15" s="950" t="str">
        <f>IF(AND(G5&gt;=$B$15,G5&lt;=$D$15), $F$15,"0")</f>
        <v>0</v>
      </c>
      <c r="H15" s="951" t="str">
        <f t="shared" ref="H15:AJ15" si="38">IF(AND(H5&gt;=$B$15,H5&lt;=$D$15), $F$15,"0")</f>
        <v>0</v>
      </c>
      <c r="I15" s="951" t="str">
        <f t="shared" si="38"/>
        <v>0</v>
      </c>
      <c r="J15" s="951" t="str">
        <f t="shared" si="38"/>
        <v>0</v>
      </c>
      <c r="K15" s="951" t="str">
        <f t="shared" si="38"/>
        <v>0</v>
      </c>
      <c r="L15" s="951" t="str">
        <f t="shared" si="38"/>
        <v>0</v>
      </c>
      <c r="M15" s="951" t="str">
        <f t="shared" si="38"/>
        <v>0</v>
      </c>
      <c r="N15" s="951" t="str">
        <f t="shared" si="38"/>
        <v>0</v>
      </c>
      <c r="O15" s="951" t="str">
        <f t="shared" si="38"/>
        <v>0</v>
      </c>
      <c r="P15" s="951" t="str">
        <f t="shared" si="38"/>
        <v>0</v>
      </c>
      <c r="Q15" s="951" t="str">
        <f t="shared" si="38"/>
        <v>0</v>
      </c>
      <c r="R15" s="951" t="str">
        <f t="shared" si="38"/>
        <v>0</v>
      </c>
      <c r="S15" s="951" t="str">
        <f t="shared" si="38"/>
        <v>0</v>
      </c>
      <c r="T15" s="951" t="str">
        <f t="shared" si="38"/>
        <v>0</v>
      </c>
      <c r="U15" s="951" t="str">
        <f t="shared" si="38"/>
        <v>0</v>
      </c>
      <c r="V15" s="951" t="str">
        <f t="shared" si="38"/>
        <v>0</v>
      </c>
      <c r="W15" s="951" t="str">
        <f t="shared" si="38"/>
        <v>0</v>
      </c>
      <c r="X15" s="951" t="str">
        <f t="shared" si="38"/>
        <v>0</v>
      </c>
      <c r="Y15" s="951" t="str">
        <f t="shared" si="38"/>
        <v>0</v>
      </c>
      <c r="Z15" s="951" t="str">
        <f t="shared" si="38"/>
        <v>0</v>
      </c>
      <c r="AA15" s="951" t="str">
        <f t="shared" si="38"/>
        <v>0</v>
      </c>
      <c r="AB15" s="951" t="str">
        <f t="shared" si="38"/>
        <v>0</v>
      </c>
      <c r="AC15" s="951" t="str">
        <f t="shared" si="38"/>
        <v>0</v>
      </c>
      <c r="AD15" s="951" t="str">
        <f t="shared" si="38"/>
        <v>0</v>
      </c>
      <c r="AE15" s="951" t="str">
        <f t="shared" si="38"/>
        <v>0</v>
      </c>
      <c r="AF15" s="951" t="str">
        <f t="shared" si="38"/>
        <v>0</v>
      </c>
      <c r="AG15" s="951" t="str">
        <f t="shared" si="38"/>
        <v>0</v>
      </c>
      <c r="AH15" s="951" t="str">
        <f t="shared" si="38"/>
        <v>0</v>
      </c>
      <c r="AI15" s="951" t="str">
        <f t="shared" si="38"/>
        <v>0</v>
      </c>
      <c r="AJ15" s="951" t="str">
        <f t="shared" si="38"/>
        <v>0</v>
      </c>
      <c r="AK15" s="951" t="str">
        <f t="shared" ref="AK15:AO15" si="39">IF(AND(AK5&gt;=$B$15,AK5&lt;=$D$15), $F$15,"0")</f>
        <v>0</v>
      </c>
      <c r="AL15" s="951" t="str">
        <f t="shared" si="39"/>
        <v>0</v>
      </c>
      <c r="AM15" s="951" t="str">
        <f t="shared" si="39"/>
        <v>0</v>
      </c>
      <c r="AN15" s="951" t="str">
        <f t="shared" si="39"/>
        <v>0</v>
      </c>
      <c r="AO15" s="951" t="str">
        <f t="shared" si="39"/>
        <v>0</v>
      </c>
      <c r="AP15" s="951" t="str">
        <f t="shared" ref="AP15:AS15" si="40">IF(AND(AP5&gt;=$B$15,AP5&lt;=$D$15), $F$15,"0")</f>
        <v>0</v>
      </c>
      <c r="AQ15" s="951" t="str">
        <f t="shared" si="40"/>
        <v>0</v>
      </c>
      <c r="AR15" s="951" t="str">
        <f t="shared" si="40"/>
        <v>0</v>
      </c>
      <c r="AS15" s="952" t="str">
        <f t="shared" si="40"/>
        <v>0</v>
      </c>
      <c r="AT15" s="953"/>
    </row>
    <row r="16" spans="1:47" ht="19.95" customHeight="1" x14ac:dyDescent="0.3">
      <c r="A16" s="945" t="s">
        <v>680</v>
      </c>
      <c r="B16" s="946">
        <f>'5P- Summary of Annual Debt'!E17</f>
        <v>0</v>
      </c>
      <c r="C16" s="946">
        <f>'5P- Summary of Annual Debt'!G17</f>
        <v>0</v>
      </c>
      <c r="D16" s="947">
        <f t="shared" si="13"/>
        <v>-1</v>
      </c>
      <c r="E16" s="948" t="e">
        <f>'5P- Summary of Annual Debt'!I17</f>
        <v>#DIV/0!</v>
      </c>
      <c r="F16" s="949" t="e">
        <f>E16*'5P- Summary of Annual Debt'!H17</f>
        <v>#DIV/0!</v>
      </c>
      <c r="G16" s="950" t="str">
        <f>IF(AND(G5&gt;=$B$16,G5&lt;=$D$16), $F$16,"0")</f>
        <v>0</v>
      </c>
      <c r="H16" s="951" t="str">
        <f t="shared" ref="H16:AJ16" si="41">IF(AND(H5&gt;=$B$16,H5&lt;=$D$16), $F$16,"0")</f>
        <v>0</v>
      </c>
      <c r="I16" s="951" t="str">
        <f t="shared" si="41"/>
        <v>0</v>
      </c>
      <c r="J16" s="951" t="str">
        <f t="shared" si="41"/>
        <v>0</v>
      </c>
      <c r="K16" s="951" t="str">
        <f t="shared" si="41"/>
        <v>0</v>
      </c>
      <c r="L16" s="951" t="str">
        <f t="shared" si="41"/>
        <v>0</v>
      </c>
      <c r="M16" s="951" t="str">
        <f t="shared" si="41"/>
        <v>0</v>
      </c>
      <c r="N16" s="951" t="str">
        <f t="shared" si="41"/>
        <v>0</v>
      </c>
      <c r="O16" s="951" t="str">
        <f t="shared" si="41"/>
        <v>0</v>
      </c>
      <c r="P16" s="951" t="str">
        <f t="shared" si="41"/>
        <v>0</v>
      </c>
      <c r="Q16" s="951" t="str">
        <f t="shared" si="41"/>
        <v>0</v>
      </c>
      <c r="R16" s="951" t="str">
        <f t="shared" si="41"/>
        <v>0</v>
      </c>
      <c r="S16" s="951" t="str">
        <f t="shared" si="41"/>
        <v>0</v>
      </c>
      <c r="T16" s="951" t="str">
        <f t="shared" si="41"/>
        <v>0</v>
      </c>
      <c r="U16" s="951" t="str">
        <f t="shared" si="41"/>
        <v>0</v>
      </c>
      <c r="V16" s="951" t="str">
        <f t="shared" si="41"/>
        <v>0</v>
      </c>
      <c r="W16" s="951" t="str">
        <f t="shared" si="41"/>
        <v>0</v>
      </c>
      <c r="X16" s="951" t="str">
        <f t="shared" si="41"/>
        <v>0</v>
      </c>
      <c r="Y16" s="951" t="str">
        <f t="shared" si="41"/>
        <v>0</v>
      </c>
      <c r="Z16" s="951" t="str">
        <f t="shared" si="41"/>
        <v>0</v>
      </c>
      <c r="AA16" s="951" t="str">
        <f t="shared" si="41"/>
        <v>0</v>
      </c>
      <c r="AB16" s="951" t="str">
        <f t="shared" si="41"/>
        <v>0</v>
      </c>
      <c r="AC16" s="951" t="str">
        <f t="shared" si="41"/>
        <v>0</v>
      </c>
      <c r="AD16" s="951" t="str">
        <f t="shared" si="41"/>
        <v>0</v>
      </c>
      <c r="AE16" s="951" t="str">
        <f t="shared" si="41"/>
        <v>0</v>
      </c>
      <c r="AF16" s="951" t="str">
        <f t="shared" si="41"/>
        <v>0</v>
      </c>
      <c r="AG16" s="951" t="str">
        <f t="shared" si="41"/>
        <v>0</v>
      </c>
      <c r="AH16" s="951" t="str">
        <f t="shared" si="41"/>
        <v>0</v>
      </c>
      <c r="AI16" s="951" t="str">
        <f t="shared" si="41"/>
        <v>0</v>
      </c>
      <c r="AJ16" s="951" t="str">
        <f t="shared" si="41"/>
        <v>0</v>
      </c>
      <c r="AK16" s="951" t="str">
        <f t="shared" ref="AK16:AO16" si="42">IF(AND(AK5&gt;=$B$16,AK5&lt;=$D$16), $F$16,"0")</f>
        <v>0</v>
      </c>
      <c r="AL16" s="951" t="str">
        <f t="shared" si="42"/>
        <v>0</v>
      </c>
      <c r="AM16" s="951" t="str">
        <f t="shared" si="42"/>
        <v>0</v>
      </c>
      <c r="AN16" s="951" t="str">
        <f t="shared" si="42"/>
        <v>0</v>
      </c>
      <c r="AO16" s="951" t="str">
        <f t="shared" si="42"/>
        <v>0</v>
      </c>
      <c r="AP16" s="951" t="str">
        <f t="shared" ref="AP16:AS16" si="43">IF(AND(AP5&gt;=$B$16,AP5&lt;=$D$16), $F$16,"0")</f>
        <v>0</v>
      </c>
      <c r="AQ16" s="951" t="str">
        <f t="shared" si="43"/>
        <v>0</v>
      </c>
      <c r="AR16" s="951" t="str">
        <f t="shared" si="43"/>
        <v>0</v>
      </c>
      <c r="AS16" s="952" t="str">
        <f t="shared" si="43"/>
        <v>0</v>
      </c>
      <c r="AT16" s="953"/>
    </row>
    <row r="17" spans="1:46" ht="19.95" customHeight="1" x14ac:dyDescent="0.3">
      <c r="A17" s="945" t="s">
        <v>681</v>
      </c>
      <c r="B17" s="946">
        <f>'5P- Summary of Annual Debt'!E18</f>
        <v>0</v>
      </c>
      <c r="C17" s="946">
        <f>'5P- Summary of Annual Debt'!G18</f>
        <v>0</v>
      </c>
      <c r="D17" s="947">
        <f t="shared" si="13"/>
        <v>-1</v>
      </c>
      <c r="E17" s="948" t="e">
        <f>'5P- Summary of Annual Debt'!I18</f>
        <v>#DIV/0!</v>
      </c>
      <c r="F17" s="949" t="e">
        <f>E17*'5P- Summary of Annual Debt'!H18</f>
        <v>#DIV/0!</v>
      </c>
      <c r="G17" s="950" t="str">
        <f>IF(AND(G5&gt;=$B$17,G5&lt;=$D$17), $F$17,"0")</f>
        <v>0</v>
      </c>
      <c r="H17" s="951" t="str">
        <f t="shared" ref="H17:AJ17" si="44">IF(AND(H5&gt;=$B$17,H5&lt;=$D$17), $F$17,"0")</f>
        <v>0</v>
      </c>
      <c r="I17" s="951" t="str">
        <f t="shared" si="44"/>
        <v>0</v>
      </c>
      <c r="J17" s="951" t="str">
        <f t="shared" si="44"/>
        <v>0</v>
      </c>
      <c r="K17" s="951" t="str">
        <f t="shared" si="44"/>
        <v>0</v>
      </c>
      <c r="L17" s="951" t="str">
        <f t="shared" si="44"/>
        <v>0</v>
      </c>
      <c r="M17" s="951" t="str">
        <f t="shared" si="44"/>
        <v>0</v>
      </c>
      <c r="N17" s="951" t="str">
        <f t="shared" si="44"/>
        <v>0</v>
      </c>
      <c r="O17" s="951" t="str">
        <f t="shared" si="44"/>
        <v>0</v>
      </c>
      <c r="P17" s="951" t="str">
        <f t="shared" si="44"/>
        <v>0</v>
      </c>
      <c r="Q17" s="951" t="str">
        <f t="shared" si="44"/>
        <v>0</v>
      </c>
      <c r="R17" s="951" t="str">
        <f t="shared" si="44"/>
        <v>0</v>
      </c>
      <c r="S17" s="951" t="str">
        <f t="shared" si="44"/>
        <v>0</v>
      </c>
      <c r="T17" s="951" t="str">
        <f t="shared" si="44"/>
        <v>0</v>
      </c>
      <c r="U17" s="951" t="str">
        <f t="shared" si="44"/>
        <v>0</v>
      </c>
      <c r="V17" s="951" t="str">
        <f t="shared" si="44"/>
        <v>0</v>
      </c>
      <c r="W17" s="951" t="str">
        <f t="shared" si="44"/>
        <v>0</v>
      </c>
      <c r="X17" s="951" t="str">
        <f t="shared" si="44"/>
        <v>0</v>
      </c>
      <c r="Y17" s="951" t="str">
        <f t="shared" si="44"/>
        <v>0</v>
      </c>
      <c r="Z17" s="951" t="str">
        <f t="shared" si="44"/>
        <v>0</v>
      </c>
      <c r="AA17" s="951" t="str">
        <f t="shared" si="44"/>
        <v>0</v>
      </c>
      <c r="AB17" s="951" t="str">
        <f t="shared" si="44"/>
        <v>0</v>
      </c>
      <c r="AC17" s="951" t="str">
        <f t="shared" si="44"/>
        <v>0</v>
      </c>
      <c r="AD17" s="951" t="str">
        <f t="shared" si="44"/>
        <v>0</v>
      </c>
      <c r="AE17" s="951" t="str">
        <f t="shared" si="44"/>
        <v>0</v>
      </c>
      <c r="AF17" s="951" t="str">
        <f t="shared" si="44"/>
        <v>0</v>
      </c>
      <c r="AG17" s="951" t="str">
        <f t="shared" si="44"/>
        <v>0</v>
      </c>
      <c r="AH17" s="951" t="str">
        <f t="shared" si="44"/>
        <v>0</v>
      </c>
      <c r="AI17" s="951" t="str">
        <f t="shared" si="44"/>
        <v>0</v>
      </c>
      <c r="AJ17" s="951" t="str">
        <f t="shared" si="44"/>
        <v>0</v>
      </c>
      <c r="AK17" s="951" t="str">
        <f t="shared" ref="AK17:AO17" si="45">IF(AND(AK5&gt;=$B$17,AK5&lt;=$D$17), $F$17,"0")</f>
        <v>0</v>
      </c>
      <c r="AL17" s="951" t="str">
        <f t="shared" si="45"/>
        <v>0</v>
      </c>
      <c r="AM17" s="951" t="str">
        <f t="shared" si="45"/>
        <v>0</v>
      </c>
      <c r="AN17" s="951" t="str">
        <f t="shared" si="45"/>
        <v>0</v>
      </c>
      <c r="AO17" s="951" t="str">
        <f t="shared" si="45"/>
        <v>0</v>
      </c>
      <c r="AP17" s="951" t="str">
        <f t="shared" ref="AP17:AS17" si="46">IF(AND(AP5&gt;=$B$17,AP5&lt;=$D$17), $F$17,"0")</f>
        <v>0</v>
      </c>
      <c r="AQ17" s="951" t="str">
        <f t="shared" si="46"/>
        <v>0</v>
      </c>
      <c r="AR17" s="951" t="str">
        <f t="shared" si="46"/>
        <v>0</v>
      </c>
      <c r="AS17" s="952" t="str">
        <f t="shared" si="46"/>
        <v>0</v>
      </c>
      <c r="AT17" s="953"/>
    </row>
    <row r="18" spans="1:46" ht="19.95" customHeight="1" x14ac:dyDescent="0.3">
      <c r="A18" s="945" t="s">
        <v>682</v>
      </c>
      <c r="B18" s="946">
        <f>'5P- Summary of Annual Debt'!E19</f>
        <v>0</v>
      </c>
      <c r="C18" s="946">
        <f>'5P- Summary of Annual Debt'!G19</f>
        <v>0</v>
      </c>
      <c r="D18" s="947">
        <f t="shared" si="13"/>
        <v>-1</v>
      </c>
      <c r="E18" s="948" t="e">
        <f>'5P- Summary of Annual Debt'!I19</f>
        <v>#DIV/0!</v>
      </c>
      <c r="F18" s="949" t="e">
        <f>E18*'5P- Summary of Annual Debt'!H19</f>
        <v>#DIV/0!</v>
      </c>
      <c r="G18" s="950" t="str">
        <f>IF(AND(G5&gt;=$B$18,G5&lt;=$D$18), $F$18,"0")</f>
        <v>0</v>
      </c>
      <c r="H18" s="951" t="str">
        <f t="shared" ref="H18:AJ18" si="47">IF(AND(H5&gt;=$B$18,H5&lt;=$D$18), $F$18,"0")</f>
        <v>0</v>
      </c>
      <c r="I18" s="951" t="str">
        <f t="shared" si="47"/>
        <v>0</v>
      </c>
      <c r="J18" s="951" t="str">
        <f t="shared" si="47"/>
        <v>0</v>
      </c>
      <c r="K18" s="951" t="str">
        <f t="shared" si="47"/>
        <v>0</v>
      </c>
      <c r="L18" s="951" t="str">
        <f t="shared" si="47"/>
        <v>0</v>
      </c>
      <c r="M18" s="951" t="str">
        <f t="shared" si="47"/>
        <v>0</v>
      </c>
      <c r="N18" s="951" t="str">
        <f t="shared" si="47"/>
        <v>0</v>
      </c>
      <c r="O18" s="951" t="str">
        <f t="shared" si="47"/>
        <v>0</v>
      </c>
      <c r="P18" s="951" t="str">
        <f t="shared" si="47"/>
        <v>0</v>
      </c>
      <c r="Q18" s="951" t="str">
        <f t="shared" si="47"/>
        <v>0</v>
      </c>
      <c r="R18" s="951" t="str">
        <f t="shared" si="47"/>
        <v>0</v>
      </c>
      <c r="S18" s="951" t="str">
        <f t="shared" si="47"/>
        <v>0</v>
      </c>
      <c r="T18" s="951" t="str">
        <f t="shared" si="47"/>
        <v>0</v>
      </c>
      <c r="U18" s="951" t="str">
        <f t="shared" si="47"/>
        <v>0</v>
      </c>
      <c r="V18" s="951" t="str">
        <f t="shared" si="47"/>
        <v>0</v>
      </c>
      <c r="W18" s="951" t="str">
        <f t="shared" si="47"/>
        <v>0</v>
      </c>
      <c r="X18" s="951" t="str">
        <f t="shared" si="47"/>
        <v>0</v>
      </c>
      <c r="Y18" s="951" t="str">
        <f t="shared" si="47"/>
        <v>0</v>
      </c>
      <c r="Z18" s="951" t="str">
        <f t="shared" si="47"/>
        <v>0</v>
      </c>
      <c r="AA18" s="951" t="str">
        <f t="shared" si="47"/>
        <v>0</v>
      </c>
      <c r="AB18" s="951" t="str">
        <f t="shared" si="47"/>
        <v>0</v>
      </c>
      <c r="AC18" s="951" t="str">
        <f t="shared" si="47"/>
        <v>0</v>
      </c>
      <c r="AD18" s="951" t="str">
        <f t="shared" si="47"/>
        <v>0</v>
      </c>
      <c r="AE18" s="951" t="str">
        <f t="shared" si="47"/>
        <v>0</v>
      </c>
      <c r="AF18" s="951" t="str">
        <f t="shared" si="47"/>
        <v>0</v>
      </c>
      <c r="AG18" s="951" t="str">
        <f t="shared" si="47"/>
        <v>0</v>
      </c>
      <c r="AH18" s="951" t="str">
        <f t="shared" si="47"/>
        <v>0</v>
      </c>
      <c r="AI18" s="951" t="str">
        <f t="shared" si="47"/>
        <v>0</v>
      </c>
      <c r="AJ18" s="951" t="str">
        <f t="shared" si="47"/>
        <v>0</v>
      </c>
      <c r="AK18" s="951" t="str">
        <f t="shared" ref="AK18:AO18" si="48">IF(AND(AK5&gt;=$B$18,AK5&lt;=$D$18), $F$18,"0")</f>
        <v>0</v>
      </c>
      <c r="AL18" s="951" t="str">
        <f t="shared" si="48"/>
        <v>0</v>
      </c>
      <c r="AM18" s="951" t="str">
        <f t="shared" si="48"/>
        <v>0</v>
      </c>
      <c r="AN18" s="951" t="str">
        <f t="shared" si="48"/>
        <v>0</v>
      </c>
      <c r="AO18" s="951" t="str">
        <f t="shared" si="48"/>
        <v>0</v>
      </c>
      <c r="AP18" s="951" t="str">
        <f t="shared" ref="AP18:AS18" si="49">IF(AND(AP5&gt;=$B$18,AP5&lt;=$D$18), $F$18,"0")</f>
        <v>0</v>
      </c>
      <c r="AQ18" s="951" t="str">
        <f t="shared" si="49"/>
        <v>0</v>
      </c>
      <c r="AR18" s="951" t="str">
        <f t="shared" si="49"/>
        <v>0</v>
      </c>
      <c r="AS18" s="952" t="str">
        <f t="shared" si="49"/>
        <v>0</v>
      </c>
      <c r="AT18" s="953"/>
    </row>
    <row r="19" spans="1:46" ht="19.95" customHeight="1" x14ac:dyDescent="0.3">
      <c r="A19" s="945" t="s">
        <v>683</v>
      </c>
      <c r="B19" s="946">
        <f>'5P- Summary of Annual Debt'!E20</f>
        <v>0</v>
      </c>
      <c r="C19" s="946">
        <f>'5P- Summary of Annual Debt'!G20</f>
        <v>0</v>
      </c>
      <c r="D19" s="947">
        <f t="shared" si="13"/>
        <v>-1</v>
      </c>
      <c r="E19" s="948" t="e">
        <f>'5P- Summary of Annual Debt'!I20</f>
        <v>#DIV/0!</v>
      </c>
      <c r="F19" s="949" t="e">
        <f>E19*'5P- Summary of Annual Debt'!H20</f>
        <v>#DIV/0!</v>
      </c>
      <c r="G19" s="950" t="str">
        <f>IF(AND(G5&gt;=$B$19,G5&lt;=$D$19), $F$19,"0")</f>
        <v>0</v>
      </c>
      <c r="H19" s="951" t="str">
        <f t="shared" ref="H19:AJ19" si="50">IF(AND(H5&gt;=$B$19,H5&lt;=$D$19), $F$19,"0")</f>
        <v>0</v>
      </c>
      <c r="I19" s="951" t="str">
        <f t="shared" si="50"/>
        <v>0</v>
      </c>
      <c r="J19" s="951" t="str">
        <f t="shared" si="50"/>
        <v>0</v>
      </c>
      <c r="K19" s="951" t="str">
        <f t="shared" si="50"/>
        <v>0</v>
      </c>
      <c r="L19" s="951" t="str">
        <f t="shared" si="50"/>
        <v>0</v>
      </c>
      <c r="M19" s="951" t="str">
        <f t="shared" si="50"/>
        <v>0</v>
      </c>
      <c r="N19" s="951" t="str">
        <f t="shared" si="50"/>
        <v>0</v>
      </c>
      <c r="O19" s="951" t="str">
        <f t="shared" si="50"/>
        <v>0</v>
      </c>
      <c r="P19" s="951" t="str">
        <f t="shared" si="50"/>
        <v>0</v>
      </c>
      <c r="Q19" s="951" t="str">
        <f t="shared" si="50"/>
        <v>0</v>
      </c>
      <c r="R19" s="951" t="str">
        <f t="shared" si="50"/>
        <v>0</v>
      </c>
      <c r="S19" s="951" t="str">
        <f t="shared" si="50"/>
        <v>0</v>
      </c>
      <c r="T19" s="951" t="str">
        <f t="shared" si="50"/>
        <v>0</v>
      </c>
      <c r="U19" s="951" t="str">
        <f t="shared" si="50"/>
        <v>0</v>
      </c>
      <c r="V19" s="951" t="str">
        <f t="shared" si="50"/>
        <v>0</v>
      </c>
      <c r="W19" s="951" t="str">
        <f t="shared" si="50"/>
        <v>0</v>
      </c>
      <c r="X19" s="951" t="str">
        <f t="shared" si="50"/>
        <v>0</v>
      </c>
      <c r="Y19" s="951" t="str">
        <f t="shared" si="50"/>
        <v>0</v>
      </c>
      <c r="Z19" s="951" t="str">
        <f t="shared" si="50"/>
        <v>0</v>
      </c>
      <c r="AA19" s="951" t="str">
        <f t="shared" si="50"/>
        <v>0</v>
      </c>
      <c r="AB19" s="951" t="str">
        <f t="shared" si="50"/>
        <v>0</v>
      </c>
      <c r="AC19" s="951" t="str">
        <f t="shared" si="50"/>
        <v>0</v>
      </c>
      <c r="AD19" s="951" t="str">
        <f t="shared" si="50"/>
        <v>0</v>
      </c>
      <c r="AE19" s="951" t="str">
        <f t="shared" si="50"/>
        <v>0</v>
      </c>
      <c r="AF19" s="951" t="str">
        <f t="shared" si="50"/>
        <v>0</v>
      </c>
      <c r="AG19" s="951" t="str">
        <f t="shared" si="50"/>
        <v>0</v>
      </c>
      <c r="AH19" s="951" t="str">
        <f t="shared" si="50"/>
        <v>0</v>
      </c>
      <c r="AI19" s="951" t="str">
        <f t="shared" si="50"/>
        <v>0</v>
      </c>
      <c r="AJ19" s="951" t="str">
        <f t="shared" si="50"/>
        <v>0</v>
      </c>
      <c r="AK19" s="951" t="str">
        <f t="shared" ref="AK19:AO19" si="51">IF(AND(AK5&gt;=$B$19,AK5&lt;=$D$19), $F$19,"0")</f>
        <v>0</v>
      </c>
      <c r="AL19" s="951" t="str">
        <f t="shared" si="51"/>
        <v>0</v>
      </c>
      <c r="AM19" s="951" t="str">
        <f t="shared" si="51"/>
        <v>0</v>
      </c>
      <c r="AN19" s="951" t="str">
        <f t="shared" si="51"/>
        <v>0</v>
      </c>
      <c r="AO19" s="951" t="str">
        <f t="shared" si="51"/>
        <v>0</v>
      </c>
      <c r="AP19" s="951" t="str">
        <f t="shared" ref="AP19:AS19" si="52">IF(AND(AP5&gt;=$B$19,AP5&lt;=$D$19), $F$19,"0")</f>
        <v>0</v>
      </c>
      <c r="AQ19" s="951" t="str">
        <f t="shared" si="52"/>
        <v>0</v>
      </c>
      <c r="AR19" s="951" t="str">
        <f t="shared" si="52"/>
        <v>0</v>
      </c>
      <c r="AS19" s="952" t="str">
        <f t="shared" si="52"/>
        <v>0</v>
      </c>
      <c r="AT19" s="953"/>
    </row>
    <row r="20" spans="1:46" ht="19.95" customHeight="1" x14ac:dyDescent="0.3">
      <c r="A20" s="945" t="s">
        <v>684</v>
      </c>
      <c r="B20" s="946">
        <f>'5P- Summary of Annual Debt'!E21</f>
        <v>0</v>
      </c>
      <c r="C20" s="946">
        <f>'5P- Summary of Annual Debt'!G21</f>
        <v>0</v>
      </c>
      <c r="D20" s="947">
        <f t="shared" si="13"/>
        <v>-1</v>
      </c>
      <c r="E20" s="948" t="e">
        <f>'5P- Summary of Annual Debt'!I21</f>
        <v>#DIV/0!</v>
      </c>
      <c r="F20" s="949" t="e">
        <f>E20*'5P- Summary of Annual Debt'!H21</f>
        <v>#DIV/0!</v>
      </c>
      <c r="G20" s="950" t="str">
        <f>IF(AND(G5&gt;=$B$20,G5&lt;=$D$20),$F$20,"0")</f>
        <v>0</v>
      </c>
      <c r="H20" s="951" t="str">
        <f t="shared" ref="H20:AJ20" si="53">IF(AND(H5&gt;=$B$20,H5&lt;=$D$20),$F$20,"0")</f>
        <v>0</v>
      </c>
      <c r="I20" s="951" t="str">
        <f t="shared" si="53"/>
        <v>0</v>
      </c>
      <c r="J20" s="951" t="str">
        <f t="shared" si="53"/>
        <v>0</v>
      </c>
      <c r="K20" s="951" t="str">
        <f t="shared" si="53"/>
        <v>0</v>
      </c>
      <c r="L20" s="951" t="str">
        <f t="shared" si="53"/>
        <v>0</v>
      </c>
      <c r="M20" s="951" t="str">
        <f t="shared" si="53"/>
        <v>0</v>
      </c>
      <c r="N20" s="951" t="str">
        <f t="shared" si="53"/>
        <v>0</v>
      </c>
      <c r="O20" s="951" t="str">
        <f t="shared" si="53"/>
        <v>0</v>
      </c>
      <c r="P20" s="951" t="str">
        <f t="shared" si="53"/>
        <v>0</v>
      </c>
      <c r="Q20" s="951" t="str">
        <f t="shared" si="53"/>
        <v>0</v>
      </c>
      <c r="R20" s="951" t="str">
        <f t="shared" si="53"/>
        <v>0</v>
      </c>
      <c r="S20" s="951" t="str">
        <f t="shared" si="53"/>
        <v>0</v>
      </c>
      <c r="T20" s="951" t="str">
        <f t="shared" si="53"/>
        <v>0</v>
      </c>
      <c r="U20" s="951" t="str">
        <f t="shared" si="53"/>
        <v>0</v>
      </c>
      <c r="V20" s="951" t="str">
        <f t="shared" si="53"/>
        <v>0</v>
      </c>
      <c r="W20" s="951" t="str">
        <f t="shared" si="53"/>
        <v>0</v>
      </c>
      <c r="X20" s="951" t="str">
        <f t="shared" si="53"/>
        <v>0</v>
      </c>
      <c r="Y20" s="951" t="str">
        <f t="shared" si="53"/>
        <v>0</v>
      </c>
      <c r="Z20" s="951" t="str">
        <f t="shared" si="53"/>
        <v>0</v>
      </c>
      <c r="AA20" s="951" t="str">
        <f t="shared" si="53"/>
        <v>0</v>
      </c>
      <c r="AB20" s="951" t="str">
        <f t="shared" si="53"/>
        <v>0</v>
      </c>
      <c r="AC20" s="951" t="str">
        <f t="shared" si="53"/>
        <v>0</v>
      </c>
      <c r="AD20" s="951" t="str">
        <f t="shared" si="53"/>
        <v>0</v>
      </c>
      <c r="AE20" s="951" t="str">
        <f t="shared" si="53"/>
        <v>0</v>
      </c>
      <c r="AF20" s="951" t="str">
        <f t="shared" si="53"/>
        <v>0</v>
      </c>
      <c r="AG20" s="951" t="str">
        <f t="shared" si="53"/>
        <v>0</v>
      </c>
      <c r="AH20" s="951" t="str">
        <f t="shared" si="53"/>
        <v>0</v>
      </c>
      <c r="AI20" s="951" t="str">
        <f t="shared" si="53"/>
        <v>0</v>
      </c>
      <c r="AJ20" s="951" t="str">
        <f t="shared" si="53"/>
        <v>0</v>
      </c>
      <c r="AK20" s="951" t="str">
        <f t="shared" ref="AK20:AO20" si="54">IF(AND(AK5&gt;=$B$20,AK5&lt;=$D$20),$F$20,"0")</f>
        <v>0</v>
      </c>
      <c r="AL20" s="951" t="str">
        <f t="shared" si="54"/>
        <v>0</v>
      </c>
      <c r="AM20" s="951" t="str">
        <f t="shared" si="54"/>
        <v>0</v>
      </c>
      <c r="AN20" s="951" t="str">
        <f t="shared" si="54"/>
        <v>0</v>
      </c>
      <c r="AO20" s="951" t="str">
        <f t="shared" si="54"/>
        <v>0</v>
      </c>
      <c r="AP20" s="951" t="str">
        <f t="shared" ref="AP20:AS20" si="55">IF(AND(AP5&gt;=$B$20,AP5&lt;=$D$20),$F$20,"0")</f>
        <v>0</v>
      </c>
      <c r="AQ20" s="951" t="str">
        <f t="shared" si="55"/>
        <v>0</v>
      </c>
      <c r="AR20" s="951" t="str">
        <f t="shared" si="55"/>
        <v>0</v>
      </c>
      <c r="AS20" s="952" t="str">
        <f t="shared" si="55"/>
        <v>0</v>
      </c>
      <c r="AT20" s="953"/>
    </row>
    <row r="21" spans="1:46" ht="19.95" customHeight="1" x14ac:dyDescent="0.3">
      <c r="A21" s="945" t="s">
        <v>685</v>
      </c>
      <c r="B21" s="946">
        <f>'5P- Summary of Annual Debt'!E22</f>
        <v>0</v>
      </c>
      <c r="C21" s="946">
        <f>'5P- Summary of Annual Debt'!G22</f>
        <v>0</v>
      </c>
      <c r="D21" s="947">
        <f t="shared" si="13"/>
        <v>-1</v>
      </c>
      <c r="E21" s="948" t="e">
        <f>'5P- Summary of Annual Debt'!I22</f>
        <v>#DIV/0!</v>
      </c>
      <c r="F21" s="949" t="e">
        <f>E21*'5P- Summary of Annual Debt'!H22</f>
        <v>#DIV/0!</v>
      </c>
      <c r="G21" s="950" t="str">
        <f>IF(AND(G5&gt;=$B$21,G5&lt;=$D$21),$F$21,"0")</f>
        <v>0</v>
      </c>
      <c r="H21" s="951" t="str">
        <f t="shared" ref="H21:AJ21" si="56">IF(AND(H5&gt;=$B$21,H5&lt;=$D$21),$F$21,"0")</f>
        <v>0</v>
      </c>
      <c r="I21" s="951" t="str">
        <f t="shared" si="56"/>
        <v>0</v>
      </c>
      <c r="J21" s="951" t="str">
        <f t="shared" si="56"/>
        <v>0</v>
      </c>
      <c r="K21" s="951" t="str">
        <f t="shared" si="56"/>
        <v>0</v>
      </c>
      <c r="L21" s="951" t="str">
        <f t="shared" si="56"/>
        <v>0</v>
      </c>
      <c r="M21" s="951" t="str">
        <f t="shared" si="56"/>
        <v>0</v>
      </c>
      <c r="N21" s="951" t="str">
        <f t="shared" si="56"/>
        <v>0</v>
      </c>
      <c r="O21" s="951" t="str">
        <f t="shared" si="56"/>
        <v>0</v>
      </c>
      <c r="P21" s="951" t="str">
        <f t="shared" si="56"/>
        <v>0</v>
      </c>
      <c r="Q21" s="951" t="str">
        <f t="shared" si="56"/>
        <v>0</v>
      </c>
      <c r="R21" s="951" t="str">
        <f t="shared" si="56"/>
        <v>0</v>
      </c>
      <c r="S21" s="951" t="str">
        <f t="shared" si="56"/>
        <v>0</v>
      </c>
      <c r="T21" s="951" t="str">
        <f t="shared" si="56"/>
        <v>0</v>
      </c>
      <c r="U21" s="951" t="str">
        <f t="shared" si="56"/>
        <v>0</v>
      </c>
      <c r="V21" s="951" t="str">
        <f t="shared" si="56"/>
        <v>0</v>
      </c>
      <c r="W21" s="951" t="str">
        <f t="shared" si="56"/>
        <v>0</v>
      </c>
      <c r="X21" s="951" t="str">
        <f t="shared" si="56"/>
        <v>0</v>
      </c>
      <c r="Y21" s="951" t="str">
        <f t="shared" si="56"/>
        <v>0</v>
      </c>
      <c r="Z21" s="951" t="str">
        <f t="shared" si="56"/>
        <v>0</v>
      </c>
      <c r="AA21" s="951" t="str">
        <f t="shared" si="56"/>
        <v>0</v>
      </c>
      <c r="AB21" s="951" t="str">
        <f t="shared" si="56"/>
        <v>0</v>
      </c>
      <c r="AC21" s="951" t="str">
        <f t="shared" si="56"/>
        <v>0</v>
      </c>
      <c r="AD21" s="951" t="str">
        <f t="shared" si="56"/>
        <v>0</v>
      </c>
      <c r="AE21" s="951" t="str">
        <f t="shared" si="56"/>
        <v>0</v>
      </c>
      <c r="AF21" s="951" t="str">
        <f t="shared" si="56"/>
        <v>0</v>
      </c>
      <c r="AG21" s="951" t="str">
        <f t="shared" si="56"/>
        <v>0</v>
      </c>
      <c r="AH21" s="951" t="str">
        <f t="shared" si="56"/>
        <v>0</v>
      </c>
      <c r="AI21" s="951" t="str">
        <f t="shared" si="56"/>
        <v>0</v>
      </c>
      <c r="AJ21" s="951" t="str">
        <f t="shared" si="56"/>
        <v>0</v>
      </c>
      <c r="AK21" s="951" t="str">
        <f t="shared" ref="AK21:AO21" si="57">IF(AND(AK5&gt;=$B$21,AK5&lt;=$D$21),$F$21,"0")</f>
        <v>0</v>
      </c>
      <c r="AL21" s="951" t="str">
        <f t="shared" si="57"/>
        <v>0</v>
      </c>
      <c r="AM21" s="951" t="str">
        <f t="shared" si="57"/>
        <v>0</v>
      </c>
      <c r="AN21" s="951" t="str">
        <f t="shared" si="57"/>
        <v>0</v>
      </c>
      <c r="AO21" s="951" t="str">
        <f t="shared" si="57"/>
        <v>0</v>
      </c>
      <c r="AP21" s="951" t="str">
        <f t="shared" ref="AP21:AS21" si="58">IF(AND(AP5&gt;=$B$21,AP5&lt;=$D$21),$F$21,"0")</f>
        <v>0</v>
      </c>
      <c r="AQ21" s="951" t="str">
        <f t="shared" si="58"/>
        <v>0</v>
      </c>
      <c r="AR21" s="951" t="str">
        <f t="shared" si="58"/>
        <v>0</v>
      </c>
      <c r="AS21" s="952" t="str">
        <f t="shared" si="58"/>
        <v>0</v>
      </c>
      <c r="AT21" s="953"/>
    </row>
    <row r="22" spans="1:46" ht="19.95" customHeight="1" x14ac:dyDescent="0.3">
      <c r="A22" s="945" t="s">
        <v>686</v>
      </c>
      <c r="B22" s="946">
        <f>'5P- Summary of Annual Debt'!E23</f>
        <v>0</v>
      </c>
      <c r="C22" s="946">
        <f>'5P- Summary of Annual Debt'!G23</f>
        <v>0</v>
      </c>
      <c r="D22" s="947">
        <f t="shared" si="13"/>
        <v>-1</v>
      </c>
      <c r="E22" s="948" t="e">
        <f>'5P- Summary of Annual Debt'!I23</f>
        <v>#DIV/0!</v>
      </c>
      <c r="F22" s="949" t="e">
        <f>E22*'5P- Summary of Annual Debt'!H23</f>
        <v>#DIV/0!</v>
      </c>
      <c r="G22" s="950" t="str">
        <f>IF(AND(G5&gt;=$B$22,G5&lt;=$D$22), $F$22,"0")</f>
        <v>0</v>
      </c>
      <c r="H22" s="951" t="str">
        <f t="shared" ref="H22:AJ22" si="59">IF(AND(H5&gt;=$B$22,H5&lt;=$D$22), $F$22,"0")</f>
        <v>0</v>
      </c>
      <c r="I22" s="951" t="str">
        <f t="shared" si="59"/>
        <v>0</v>
      </c>
      <c r="J22" s="951" t="str">
        <f t="shared" si="59"/>
        <v>0</v>
      </c>
      <c r="K22" s="951" t="str">
        <f t="shared" si="59"/>
        <v>0</v>
      </c>
      <c r="L22" s="951" t="str">
        <f t="shared" si="59"/>
        <v>0</v>
      </c>
      <c r="M22" s="951" t="str">
        <f t="shared" si="59"/>
        <v>0</v>
      </c>
      <c r="N22" s="951" t="str">
        <f t="shared" si="59"/>
        <v>0</v>
      </c>
      <c r="O22" s="951" t="str">
        <f t="shared" si="59"/>
        <v>0</v>
      </c>
      <c r="P22" s="951" t="str">
        <f t="shared" si="59"/>
        <v>0</v>
      </c>
      <c r="Q22" s="951" t="str">
        <f t="shared" si="59"/>
        <v>0</v>
      </c>
      <c r="R22" s="951" t="str">
        <f t="shared" si="59"/>
        <v>0</v>
      </c>
      <c r="S22" s="951" t="str">
        <f t="shared" si="59"/>
        <v>0</v>
      </c>
      <c r="T22" s="951" t="str">
        <f t="shared" si="59"/>
        <v>0</v>
      </c>
      <c r="U22" s="951" t="str">
        <f t="shared" si="59"/>
        <v>0</v>
      </c>
      <c r="V22" s="951" t="str">
        <f t="shared" si="59"/>
        <v>0</v>
      </c>
      <c r="W22" s="951" t="str">
        <f t="shared" si="59"/>
        <v>0</v>
      </c>
      <c r="X22" s="951" t="str">
        <f t="shared" si="59"/>
        <v>0</v>
      </c>
      <c r="Y22" s="951" t="str">
        <f t="shared" si="59"/>
        <v>0</v>
      </c>
      <c r="Z22" s="951" t="str">
        <f t="shared" si="59"/>
        <v>0</v>
      </c>
      <c r="AA22" s="951" t="str">
        <f t="shared" si="59"/>
        <v>0</v>
      </c>
      <c r="AB22" s="951" t="str">
        <f t="shared" si="59"/>
        <v>0</v>
      </c>
      <c r="AC22" s="951" t="str">
        <f t="shared" si="59"/>
        <v>0</v>
      </c>
      <c r="AD22" s="951" t="str">
        <f t="shared" si="59"/>
        <v>0</v>
      </c>
      <c r="AE22" s="951" t="str">
        <f t="shared" si="59"/>
        <v>0</v>
      </c>
      <c r="AF22" s="951" t="str">
        <f t="shared" si="59"/>
        <v>0</v>
      </c>
      <c r="AG22" s="951" t="str">
        <f t="shared" si="59"/>
        <v>0</v>
      </c>
      <c r="AH22" s="951" t="str">
        <f t="shared" si="59"/>
        <v>0</v>
      </c>
      <c r="AI22" s="951" t="str">
        <f t="shared" si="59"/>
        <v>0</v>
      </c>
      <c r="AJ22" s="951" t="str">
        <f t="shared" si="59"/>
        <v>0</v>
      </c>
      <c r="AK22" s="951" t="str">
        <f t="shared" ref="AK22:AO22" si="60">IF(AND(AK5&gt;=$B$22,AK5&lt;=$D$22), $F$22,"0")</f>
        <v>0</v>
      </c>
      <c r="AL22" s="951" t="str">
        <f t="shared" si="60"/>
        <v>0</v>
      </c>
      <c r="AM22" s="951" t="str">
        <f t="shared" si="60"/>
        <v>0</v>
      </c>
      <c r="AN22" s="951" t="str">
        <f t="shared" si="60"/>
        <v>0</v>
      </c>
      <c r="AO22" s="951" t="str">
        <f t="shared" si="60"/>
        <v>0</v>
      </c>
      <c r="AP22" s="951" t="str">
        <f t="shared" ref="AP22:AS22" si="61">IF(AND(AP5&gt;=$B$22,AP5&lt;=$D$22), $F$22,"0")</f>
        <v>0</v>
      </c>
      <c r="AQ22" s="951" t="str">
        <f t="shared" si="61"/>
        <v>0</v>
      </c>
      <c r="AR22" s="951" t="str">
        <f t="shared" si="61"/>
        <v>0</v>
      </c>
      <c r="AS22" s="952" t="str">
        <f t="shared" si="61"/>
        <v>0</v>
      </c>
      <c r="AT22" s="953"/>
    </row>
    <row r="23" spans="1:46" ht="19.95" customHeight="1" x14ac:dyDescent="0.3">
      <c r="A23" s="945" t="s">
        <v>687</v>
      </c>
      <c r="B23" s="946">
        <f>'5P- Summary of Annual Debt'!E24</f>
        <v>0</v>
      </c>
      <c r="C23" s="946">
        <f>'5P- Summary of Annual Debt'!G24</f>
        <v>0</v>
      </c>
      <c r="D23" s="947">
        <f t="shared" si="13"/>
        <v>-1</v>
      </c>
      <c r="E23" s="948" t="e">
        <f>'5P- Summary of Annual Debt'!I24</f>
        <v>#DIV/0!</v>
      </c>
      <c r="F23" s="949" t="e">
        <f>E23*'5P- Summary of Annual Debt'!H24</f>
        <v>#DIV/0!</v>
      </c>
      <c r="G23" s="950" t="str">
        <f>IF(AND(G5&gt;=$B$23,G5&lt;=$D$23), $F$23,"0")</f>
        <v>0</v>
      </c>
      <c r="H23" s="951" t="str">
        <f t="shared" ref="H23:AJ23" si="62">IF(AND(H5&gt;=$B$23,H5&lt;=$D$23), $F$23,"0")</f>
        <v>0</v>
      </c>
      <c r="I23" s="951" t="str">
        <f t="shared" si="62"/>
        <v>0</v>
      </c>
      <c r="J23" s="951" t="str">
        <f t="shared" si="62"/>
        <v>0</v>
      </c>
      <c r="K23" s="951" t="str">
        <f t="shared" si="62"/>
        <v>0</v>
      </c>
      <c r="L23" s="951" t="str">
        <f t="shared" si="62"/>
        <v>0</v>
      </c>
      <c r="M23" s="951" t="str">
        <f t="shared" si="62"/>
        <v>0</v>
      </c>
      <c r="N23" s="951" t="str">
        <f t="shared" si="62"/>
        <v>0</v>
      </c>
      <c r="O23" s="951" t="str">
        <f t="shared" si="62"/>
        <v>0</v>
      </c>
      <c r="P23" s="951" t="str">
        <f t="shared" si="62"/>
        <v>0</v>
      </c>
      <c r="Q23" s="951" t="str">
        <f t="shared" si="62"/>
        <v>0</v>
      </c>
      <c r="R23" s="951" t="str">
        <f t="shared" si="62"/>
        <v>0</v>
      </c>
      <c r="S23" s="951" t="str">
        <f t="shared" si="62"/>
        <v>0</v>
      </c>
      <c r="T23" s="951" t="str">
        <f t="shared" si="62"/>
        <v>0</v>
      </c>
      <c r="U23" s="951" t="str">
        <f t="shared" si="62"/>
        <v>0</v>
      </c>
      <c r="V23" s="951" t="str">
        <f t="shared" si="62"/>
        <v>0</v>
      </c>
      <c r="W23" s="951" t="str">
        <f t="shared" si="62"/>
        <v>0</v>
      </c>
      <c r="X23" s="951" t="str">
        <f t="shared" si="62"/>
        <v>0</v>
      </c>
      <c r="Y23" s="951" t="str">
        <f t="shared" si="62"/>
        <v>0</v>
      </c>
      <c r="Z23" s="951" t="str">
        <f t="shared" si="62"/>
        <v>0</v>
      </c>
      <c r="AA23" s="951" t="str">
        <f t="shared" si="62"/>
        <v>0</v>
      </c>
      <c r="AB23" s="951" t="str">
        <f t="shared" si="62"/>
        <v>0</v>
      </c>
      <c r="AC23" s="951" t="str">
        <f t="shared" si="62"/>
        <v>0</v>
      </c>
      <c r="AD23" s="951" t="str">
        <f t="shared" si="62"/>
        <v>0</v>
      </c>
      <c r="AE23" s="951" t="str">
        <f t="shared" si="62"/>
        <v>0</v>
      </c>
      <c r="AF23" s="951" t="str">
        <f t="shared" si="62"/>
        <v>0</v>
      </c>
      <c r="AG23" s="951" t="str">
        <f t="shared" si="62"/>
        <v>0</v>
      </c>
      <c r="AH23" s="951" t="str">
        <f t="shared" si="62"/>
        <v>0</v>
      </c>
      <c r="AI23" s="951" t="str">
        <f t="shared" si="62"/>
        <v>0</v>
      </c>
      <c r="AJ23" s="951" t="str">
        <f t="shared" si="62"/>
        <v>0</v>
      </c>
      <c r="AK23" s="951" t="str">
        <f t="shared" ref="AK23:AO23" si="63">IF(AND(AK5&gt;=$B$23,AK5&lt;=$D$23), $F$23,"0")</f>
        <v>0</v>
      </c>
      <c r="AL23" s="951" t="str">
        <f t="shared" si="63"/>
        <v>0</v>
      </c>
      <c r="AM23" s="951" t="str">
        <f t="shared" si="63"/>
        <v>0</v>
      </c>
      <c r="AN23" s="951" t="str">
        <f t="shared" si="63"/>
        <v>0</v>
      </c>
      <c r="AO23" s="951" t="str">
        <f t="shared" si="63"/>
        <v>0</v>
      </c>
      <c r="AP23" s="951" t="str">
        <f t="shared" ref="AP23:AS23" si="64">IF(AND(AP5&gt;=$B$23,AP5&lt;=$D$23), $F$23,"0")</f>
        <v>0</v>
      </c>
      <c r="AQ23" s="951" t="str">
        <f t="shared" si="64"/>
        <v>0</v>
      </c>
      <c r="AR23" s="951" t="str">
        <f t="shared" si="64"/>
        <v>0</v>
      </c>
      <c r="AS23" s="952" t="str">
        <f t="shared" si="64"/>
        <v>0</v>
      </c>
      <c r="AT23" s="953"/>
    </row>
    <row r="24" spans="1:46" ht="15" thickBot="1" x14ac:dyDescent="0.35">
      <c r="A24" s="954"/>
      <c r="B24" s="955"/>
      <c r="C24" s="955"/>
      <c r="D24" s="955"/>
      <c r="E24" s="955"/>
      <c r="F24" s="956"/>
      <c r="G24" s="957"/>
      <c r="H24" s="958"/>
      <c r="I24" s="958"/>
      <c r="J24" s="958"/>
      <c r="K24" s="958"/>
      <c r="L24" s="958"/>
      <c r="M24" s="958"/>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59"/>
      <c r="AS24" s="960"/>
      <c r="AT24" s="953"/>
    </row>
    <row r="25" spans="1:46" ht="16.2" thickBot="1" x14ac:dyDescent="0.35">
      <c r="A25" s="961"/>
      <c r="B25" s="962"/>
      <c r="C25" s="962"/>
      <c r="D25" s="962"/>
      <c r="E25" s="962"/>
      <c r="F25" s="963" t="s">
        <v>22</v>
      </c>
      <c r="G25" s="964">
        <f>SUM(G6:G23)</f>
        <v>0</v>
      </c>
      <c r="H25" s="965">
        <f t="shared" ref="H25:AJ25" si="65">SUM(H6:H23)</f>
        <v>0</v>
      </c>
      <c r="I25" s="965">
        <f t="shared" si="65"/>
        <v>0</v>
      </c>
      <c r="J25" s="965">
        <f t="shared" si="65"/>
        <v>0</v>
      </c>
      <c r="K25" s="965">
        <f t="shared" si="65"/>
        <v>0</v>
      </c>
      <c r="L25" s="965">
        <f t="shared" si="65"/>
        <v>0</v>
      </c>
      <c r="M25" s="965">
        <f t="shared" si="65"/>
        <v>0</v>
      </c>
      <c r="N25" s="965">
        <f t="shared" si="65"/>
        <v>0</v>
      </c>
      <c r="O25" s="965">
        <f t="shared" si="65"/>
        <v>0</v>
      </c>
      <c r="P25" s="965">
        <f t="shared" si="65"/>
        <v>0</v>
      </c>
      <c r="Q25" s="965">
        <f t="shared" si="65"/>
        <v>0</v>
      </c>
      <c r="R25" s="965">
        <f t="shared" si="65"/>
        <v>0</v>
      </c>
      <c r="S25" s="965">
        <f t="shared" si="65"/>
        <v>0</v>
      </c>
      <c r="T25" s="965">
        <f t="shared" si="65"/>
        <v>0</v>
      </c>
      <c r="U25" s="965">
        <f t="shared" si="65"/>
        <v>0</v>
      </c>
      <c r="V25" s="965">
        <f t="shared" si="65"/>
        <v>0</v>
      </c>
      <c r="W25" s="965">
        <f t="shared" si="65"/>
        <v>0</v>
      </c>
      <c r="X25" s="965">
        <f t="shared" si="65"/>
        <v>0</v>
      </c>
      <c r="Y25" s="965">
        <f t="shared" si="65"/>
        <v>0</v>
      </c>
      <c r="Z25" s="965">
        <f t="shared" si="65"/>
        <v>0</v>
      </c>
      <c r="AA25" s="965">
        <f t="shared" si="65"/>
        <v>0</v>
      </c>
      <c r="AB25" s="965">
        <f t="shared" si="65"/>
        <v>0</v>
      </c>
      <c r="AC25" s="965">
        <f t="shared" si="65"/>
        <v>0</v>
      </c>
      <c r="AD25" s="965">
        <f t="shared" si="65"/>
        <v>0</v>
      </c>
      <c r="AE25" s="965">
        <f t="shared" si="65"/>
        <v>0</v>
      </c>
      <c r="AF25" s="965">
        <f t="shared" si="65"/>
        <v>0</v>
      </c>
      <c r="AG25" s="965">
        <f t="shared" si="65"/>
        <v>0</v>
      </c>
      <c r="AH25" s="965">
        <f t="shared" si="65"/>
        <v>0</v>
      </c>
      <c r="AI25" s="965">
        <f t="shared" si="65"/>
        <v>0</v>
      </c>
      <c r="AJ25" s="965">
        <f t="shared" si="65"/>
        <v>0</v>
      </c>
      <c r="AK25" s="965">
        <f t="shared" ref="AK25:AO25" si="66">SUM(AK6:AK23)</f>
        <v>0</v>
      </c>
      <c r="AL25" s="965">
        <f t="shared" si="66"/>
        <v>0</v>
      </c>
      <c r="AM25" s="965">
        <f t="shared" si="66"/>
        <v>0</v>
      </c>
      <c r="AN25" s="965">
        <f t="shared" si="66"/>
        <v>0</v>
      </c>
      <c r="AO25" s="966">
        <f t="shared" si="66"/>
        <v>0</v>
      </c>
      <c r="AP25" s="966">
        <f t="shared" ref="AP25:AS25" si="67">SUM(AP6:AP23)</f>
        <v>0</v>
      </c>
      <c r="AQ25" s="966">
        <f t="shared" si="67"/>
        <v>0</v>
      </c>
      <c r="AR25" s="966">
        <f t="shared" si="67"/>
        <v>0</v>
      </c>
      <c r="AS25" s="966">
        <f t="shared" si="67"/>
        <v>0</v>
      </c>
      <c r="AT25" s="953"/>
    </row>
    <row r="26" spans="1:46" ht="15" thickTop="1" x14ac:dyDescent="0.3">
      <c r="A26" s="909"/>
      <c r="B26" s="909"/>
      <c r="C26" s="909"/>
      <c r="D26" s="909"/>
      <c r="E26" s="909"/>
      <c r="F26" s="910"/>
      <c r="G26" s="910"/>
      <c r="H26" s="910"/>
      <c r="I26" s="910"/>
      <c r="J26" s="910"/>
      <c r="K26" s="910"/>
      <c r="L26" s="910"/>
      <c r="M26" s="910"/>
      <c r="N26" s="953"/>
      <c r="O26" s="953"/>
      <c r="P26" s="953"/>
      <c r="Q26" s="953"/>
      <c r="R26" s="953"/>
      <c r="S26" s="953"/>
      <c r="T26" s="953"/>
      <c r="U26" s="953"/>
      <c r="V26" s="953"/>
      <c r="W26" s="953"/>
      <c r="X26" s="953"/>
      <c r="Y26" s="953"/>
      <c r="Z26" s="953"/>
      <c r="AA26" s="953"/>
      <c r="AB26" s="953"/>
      <c r="AC26" s="953"/>
      <c r="AD26" s="953"/>
      <c r="AE26" s="953"/>
      <c r="AF26" s="953"/>
      <c r="AG26" s="953"/>
      <c r="AH26" s="953"/>
      <c r="AI26" s="953"/>
      <c r="AJ26" s="953"/>
      <c r="AK26" s="953"/>
      <c r="AL26" s="953"/>
      <c r="AM26" s="953"/>
      <c r="AN26" s="953"/>
      <c r="AO26" s="953"/>
      <c r="AP26" s="953"/>
      <c r="AQ26" s="953"/>
      <c r="AR26" s="953"/>
      <c r="AS26" s="953"/>
      <c r="AT26" s="953"/>
    </row>
    <row r="27" spans="1:46" x14ac:dyDescent="0.3">
      <c r="A27" s="909"/>
      <c r="B27" s="909"/>
      <c r="C27" s="909"/>
      <c r="D27" s="909"/>
      <c r="E27" s="909"/>
      <c r="F27" s="910"/>
      <c r="G27" s="910"/>
      <c r="H27" s="910"/>
      <c r="I27" s="910"/>
      <c r="J27" s="910"/>
      <c r="K27" s="910"/>
      <c r="L27" s="910"/>
      <c r="M27" s="910"/>
      <c r="N27" s="953"/>
      <c r="O27" s="953"/>
      <c r="P27" s="953"/>
      <c r="Q27" s="953"/>
      <c r="R27" s="953"/>
      <c r="S27" s="953"/>
      <c r="T27" s="953"/>
      <c r="U27" s="953"/>
      <c r="V27" s="953"/>
      <c r="W27" s="953"/>
      <c r="X27" s="953"/>
      <c r="Y27" s="953"/>
      <c r="Z27" s="953"/>
      <c r="AA27" s="953"/>
      <c r="AB27" s="953"/>
      <c r="AC27" s="953"/>
      <c r="AD27" s="953"/>
      <c r="AE27" s="953"/>
      <c r="AF27" s="953"/>
      <c r="AG27" s="953"/>
      <c r="AH27" s="953"/>
      <c r="AI27" s="953"/>
      <c r="AJ27" s="953"/>
      <c r="AK27" s="953"/>
      <c r="AL27" s="953"/>
      <c r="AM27" s="953"/>
      <c r="AN27" s="953"/>
      <c r="AO27" s="953"/>
      <c r="AP27" s="953"/>
      <c r="AQ27" s="953"/>
      <c r="AR27" s="953"/>
      <c r="AS27" s="953"/>
      <c r="AT27" s="953"/>
    </row>
    <row r="28" spans="1:46" x14ac:dyDescent="0.3">
      <c r="A28" s="909"/>
      <c r="B28" s="909"/>
      <c r="C28" s="909"/>
      <c r="D28" s="909"/>
      <c r="E28" s="909"/>
      <c r="F28" s="910"/>
      <c r="G28" s="910"/>
      <c r="H28" s="910"/>
      <c r="I28" s="910"/>
      <c r="J28" s="910"/>
      <c r="K28" s="910"/>
      <c r="L28" s="910"/>
      <c r="M28" s="910"/>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3"/>
      <c r="AN28" s="953"/>
      <c r="AO28" s="953"/>
      <c r="AP28" s="953"/>
      <c r="AQ28" s="953"/>
      <c r="AR28" s="953"/>
      <c r="AS28" s="953"/>
      <c r="AT28" s="953"/>
    </row>
    <row r="29" spans="1:46" x14ac:dyDescent="0.3">
      <c r="A29" s="909"/>
      <c r="B29" s="909"/>
      <c r="C29" s="909"/>
      <c r="D29" s="909"/>
      <c r="E29" s="909"/>
      <c r="F29" s="910"/>
      <c r="G29" s="910"/>
      <c r="H29" s="910"/>
      <c r="I29" s="910"/>
      <c r="J29" s="910"/>
      <c r="K29" s="910"/>
      <c r="L29" s="910"/>
      <c r="M29" s="910"/>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row>
    <row r="30" spans="1:46" x14ac:dyDescent="0.3">
      <c r="A30" s="909"/>
      <c r="B30" s="909"/>
      <c r="C30" s="909"/>
      <c r="D30" s="909"/>
      <c r="E30" s="909"/>
      <c r="F30" s="910"/>
      <c r="G30" s="909"/>
      <c r="H30" s="909"/>
      <c r="I30" s="909"/>
      <c r="J30" s="910"/>
      <c r="K30" s="910"/>
      <c r="L30" s="910"/>
      <c r="M30" s="910"/>
    </row>
    <row r="31" spans="1:46" x14ac:dyDescent="0.3">
      <c r="A31" s="909"/>
      <c r="B31" s="909"/>
      <c r="C31" s="909"/>
      <c r="D31" s="909"/>
      <c r="E31" s="909"/>
      <c r="F31" s="910"/>
      <c r="G31" s="909"/>
      <c r="H31" s="909"/>
      <c r="I31" s="909"/>
      <c r="J31" s="910"/>
      <c r="K31" s="910"/>
      <c r="L31" s="910"/>
      <c r="M31" s="910"/>
    </row>
    <row r="32" spans="1:46" x14ac:dyDescent="0.3">
      <c r="A32" s="909"/>
      <c r="B32" s="909"/>
      <c r="C32" s="909"/>
      <c r="D32" s="909"/>
      <c r="E32" s="909"/>
      <c r="F32" s="910"/>
      <c r="G32" s="909"/>
      <c r="H32" s="909"/>
      <c r="I32" s="909"/>
      <c r="J32" s="910"/>
      <c r="K32" s="910"/>
      <c r="L32" s="910"/>
      <c r="M32" s="910"/>
    </row>
    <row r="33" spans="1:13" x14ac:dyDescent="0.3">
      <c r="A33" s="909"/>
      <c r="B33" s="909"/>
      <c r="C33" s="909"/>
      <c r="D33" s="909"/>
      <c r="E33" s="909"/>
      <c r="F33" s="910"/>
      <c r="G33" s="909"/>
      <c r="H33" s="909"/>
      <c r="I33" s="909"/>
      <c r="J33" s="910"/>
      <c r="K33" s="910"/>
      <c r="L33" s="910"/>
      <c r="M33" s="910"/>
    </row>
    <row r="34" spans="1:13" x14ac:dyDescent="0.3">
      <c r="A34" s="909"/>
      <c r="B34" s="909"/>
      <c r="C34" s="909"/>
      <c r="D34" s="909"/>
      <c r="E34" s="909"/>
      <c r="F34" s="910"/>
      <c r="G34" s="909"/>
      <c r="H34" s="909"/>
      <c r="I34" s="909"/>
      <c r="J34" s="910"/>
      <c r="K34" s="910"/>
      <c r="L34" s="910"/>
      <c r="M34" s="910"/>
    </row>
    <row r="35" spans="1:13" x14ac:dyDescent="0.3">
      <c r="A35" s="909"/>
      <c r="B35" s="909"/>
      <c r="C35" s="909"/>
      <c r="D35" s="909"/>
      <c r="E35" s="909"/>
      <c r="F35" s="910"/>
      <c r="G35" s="909"/>
      <c r="H35" s="909"/>
      <c r="I35" s="909"/>
      <c r="J35" s="910"/>
      <c r="K35" s="910"/>
      <c r="L35" s="910"/>
      <c r="M35" s="910"/>
    </row>
    <row r="36" spans="1:13" x14ac:dyDescent="0.3">
      <c r="A36" s="909"/>
      <c r="B36" s="909"/>
      <c r="C36" s="909"/>
      <c r="D36" s="909"/>
      <c r="E36" s="909"/>
      <c r="F36" s="910"/>
      <c r="G36" s="909"/>
      <c r="H36" s="909"/>
      <c r="I36" s="909"/>
      <c r="J36" s="910"/>
      <c r="K36" s="910"/>
      <c r="L36" s="910"/>
      <c r="M36" s="910"/>
    </row>
    <row r="37" spans="1:13" x14ac:dyDescent="0.3">
      <c r="A37" s="909"/>
      <c r="B37" s="909"/>
      <c r="C37" s="909"/>
      <c r="D37" s="909"/>
      <c r="E37" s="909"/>
      <c r="F37" s="910"/>
      <c r="G37" s="909"/>
      <c r="H37" s="909"/>
      <c r="I37" s="909"/>
      <c r="J37" s="910"/>
      <c r="K37" s="910"/>
      <c r="L37" s="910"/>
      <c r="M37" s="910"/>
    </row>
    <row r="38" spans="1:13" x14ac:dyDescent="0.3">
      <c r="A38" s="909"/>
      <c r="B38" s="909"/>
      <c r="C38" s="909"/>
      <c r="D38" s="909"/>
      <c r="E38" s="909"/>
      <c r="F38" s="910"/>
      <c r="G38" s="909"/>
      <c r="H38" s="909"/>
      <c r="I38" s="909"/>
      <c r="J38" s="910"/>
      <c r="K38" s="910"/>
      <c r="L38" s="910"/>
      <c r="M38" s="910"/>
    </row>
    <row r="39" spans="1:13" x14ac:dyDescent="0.3">
      <c r="A39" s="909"/>
      <c r="B39" s="909"/>
      <c r="C39" s="909"/>
      <c r="D39" s="909"/>
      <c r="E39" s="909"/>
      <c r="F39" s="910"/>
      <c r="G39" s="909"/>
      <c r="H39" s="909"/>
      <c r="I39" s="909"/>
      <c r="J39" s="910"/>
      <c r="K39" s="910"/>
      <c r="L39" s="910"/>
      <c r="M39" s="910"/>
    </row>
    <row r="40" spans="1:13" x14ac:dyDescent="0.3">
      <c r="A40" s="909"/>
      <c r="B40" s="909"/>
      <c r="C40" s="909"/>
      <c r="D40" s="909"/>
      <c r="E40" s="909"/>
      <c r="F40" s="910"/>
      <c r="G40" s="909"/>
      <c r="H40" s="909"/>
      <c r="I40" s="909"/>
      <c r="J40" s="910"/>
      <c r="K40" s="910"/>
      <c r="L40" s="910"/>
      <c r="M40" s="910"/>
    </row>
    <row r="41" spans="1:13" x14ac:dyDescent="0.3">
      <c r="A41" s="909"/>
      <c r="B41" s="909"/>
      <c r="C41" s="909"/>
      <c r="D41" s="909"/>
      <c r="E41" s="909"/>
      <c r="F41" s="910"/>
      <c r="G41" s="909"/>
      <c r="H41" s="909"/>
      <c r="I41" s="909"/>
      <c r="J41" s="910"/>
      <c r="K41" s="910"/>
      <c r="L41" s="910"/>
      <c r="M41" s="910"/>
    </row>
    <row r="42" spans="1:13" x14ac:dyDescent="0.3">
      <c r="A42" s="909"/>
      <c r="B42" s="909"/>
      <c r="C42" s="909"/>
      <c r="D42" s="909"/>
      <c r="E42" s="909"/>
      <c r="F42" s="910"/>
      <c r="G42" s="909"/>
      <c r="H42" s="909"/>
      <c r="I42" s="909"/>
      <c r="J42" s="910"/>
      <c r="K42" s="910"/>
      <c r="L42" s="910"/>
      <c r="M42" s="910"/>
    </row>
    <row r="43" spans="1:13" x14ac:dyDescent="0.3">
      <c r="A43" s="909"/>
      <c r="B43" s="909"/>
      <c r="C43" s="909"/>
      <c r="D43" s="909"/>
      <c r="E43" s="909"/>
      <c r="F43" s="910"/>
      <c r="G43" s="909"/>
      <c r="H43" s="909"/>
      <c r="I43" s="909"/>
      <c r="J43" s="910"/>
      <c r="K43" s="910"/>
      <c r="L43" s="910"/>
      <c r="M43" s="910"/>
    </row>
    <row r="44" spans="1:13" x14ac:dyDescent="0.3">
      <c r="A44" s="909"/>
      <c r="B44" s="909"/>
      <c r="C44" s="909"/>
      <c r="D44" s="909"/>
      <c r="E44" s="909"/>
      <c r="F44" s="910"/>
      <c r="G44" s="909"/>
      <c r="H44" s="909"/>
      <c r="I44" s="909"/>
      <c r="J44" s="910"/>
      <c r="K44" s="910"/>
      <c r="L44" s="910"/>
      <c r="M44" s="910"/>
    </row>
    <row r="45" spans="1:13" x14ac:dyDescent="0.3">
      <c r="A45" s="909"/>
      <c r="B45" s="909"/>
      <c r="C45" s="909"/>
      <c r="D45" s="909"/>
      <c r="E45" s="909"/>
      <c r="F45" s="910"/>
      <c r="G45" s="909"/>
      <c r="H45" s="909"/>
      <c r="I45" s="909"/>
      <c r="J45" s="910"/>
      <c r="K45" s="910"/>
      <c r="L45" s="910"/>
      <c r="M45" s="910"/>
    </row>
    <row r="46" spans="1:13" x14ac:dyDescent="0.3">
      <c r="A46" s="909"/>
      <c r="B46" s="909"/>
      <c r="C46" s="909"/>
      <c r="D46" s="909"/>
      <c r="E46" s="909"/>
      <c r="F46" s="910"/>
      <c r="G46" s="909"/>
      <c r="H46" s="909"/>
      <c r="I46" s="909"/>
      <c r="J46" s="910"/>
      <c r="K46" s="910"/>
      <c r="L46" s="910"/>
      <c r="M46" s="910"/>
    </row>
    <row r="47" spans="1:13" x14ac:dyDescent="0.3">
      <c r="A47" s="909"/>
      <c r="B47" s="909"/>
      <c r="C47" s="909"/>
      <c r="D47" s="909"/>
      <c r="E47" s="909"/>
      <c r="F47" s="910"/>
      <c r="G47" s="909"/>
      <c r="H47" s="909"/>
      <c r="I47" s="909"/>
      <c r="J47" s="910"/>
      <c r="K47" s="910"/>
      <c r="L47" s="910"/>
      <c r="M47" s="910"/>
    </row>
    <row r="48" spans="1:13" x14ac:dyDescent="0.3">
      <c r="A48" s="909"/>
      <c r="B48" s="909"/>
      <c r="C48" s="909"/>
      <c r="D48" s="909"/>
      <c r="E48" s="909"/>
      <c r="F48" s="910"/>
      <c r="G48" s="909"/>
      <c r="H48" s="909"/>
      <c r="I48" s="909"/>
      <c r="J48" s="910"/>
      <c r="K48" s="910"/>
      <c r="L48" s="910"/>
      <c r="M48" s="910"/>
    </row>
    <row r="49" spans="1:13" x14ac:dyDescent="0.3">
      <c r="A49" s="912"/>
      <c r="B49" s="912"/>
      <c r="C49" s="912"/>
      <c r="D49" s="912"/>
      <c r="E49" s="912"/>
      <c r="F49" s="913"/>
      <c r="G49" s="912"/>
      <c r="H49" s="912"/>
      <c r="I49" s="912"/>
      <c r="J49" s="913"/>
      <c r="K49" s="913"/>
      <c r="L49" s="913"/>
      <c r="M49" s="967"/>
    </row>
  </sheetData>
  <sheetProtection algorithmName="SHA-512" hashValue="TwzPSqdpbrBqsoJu6mAp3egef2dkE76Z2jngn5iK5qDOgO45ARDddj3roOfGsC6qIj5pyK5StLp89UVCJPPnrw==" saltValue="jBBTCj3Q2rtmkHw82zPqZg==" spinCount="100000" sheet="1" selectLockedCells="1"/>
  <mergeCells count="3">
    <mergeCell ref="A3:F3"/>
    <mergeCell ref="A1:B1"/>
    <mergeCell ref="A2:B2"/>
  </mergeCells>
  <hyperlinks>
    <hyperlink ref="A3:F3" location="WORKSHEET_5Q__DEBT_SCHEDULE" display="Debt Service Schedule" xr:uid="{00000000-0004-0000-1300-000000000000}"/>
  </hyperlinks>
  <pageMargins left="0.25" right="0.25" top="0.75" bottom="0.75" header="0.3" footer="0.3"/>
  <pageSetup paperSize="17" orientation="landscape" r:id="rId1"/>
  <headerFooter>
    <oddHeader>&amp;L[municipality name]
&amp;D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G51"/>
  <sheetViews>
    <sheetView zoomScaleNormal="100" zoomScaleSheetLayoutView="80" workbookViewId="0">
      <selection activeCell="A3" sqref="A3:G3"/>
    </sheetView>
  </sheetViews>
  <sheetFormatPr defaultColWidth="9.109375" defaultRowHeight="14.4" x14ac:dyDescent="0.3"/>
  <cols>
    <col min="1" max="1" width="9.109375" style="638"/>
    <col min="2" max="3" width="26" style="986" customWidth="1"/>
    <col min="4" max="4" width="27" style="986" customWidth="1"/>
    <col min="5" max="5" width="20.33203125" style="986" customWidth="1"/>
    <col min="6" max="7" width="24.44140625" style="987" customWidth="1"/>
    <col min="8" max="16384" width="9.109375" style="864"/>
  </cols>
  <sheetData>
    <row r="1" spans="1:7" ht="15" thickTop="1" x14ac:dyDescent="0.3">
      <c r="A1" s="1533" t="str">
        <f>'1-Years and Tax Rates'!B1</f>
        <v>(Municipality)</v>
      </c>
      <c r="B1" s="1534"/>
      <c r="C1" s="1195"/>
      <c r="D1" s="969"/>
      <c r="E1" s="969"/>
      <c r="F1" s="970"/>
      <c r="G1" s="970"/>
    </row>
    <row r="2" spans="1:7" ht="15" thickBot="1" x14ac:dyDescent="0.35">
      <c r="A2" s="1535">
        <f>'1-Years and Tax Rates'!B2</f>
        <v>42917</v>
      </c>
      <c r="B2" s="1536"/>
      <c r="C2" s="1196"/>
      <c r="D2" s="969"/>
      <c r="E2" s="969"/>
      <c r="F2" s="970"/>
      <c r="G2" s="970"/>
    </row>
    <row r="3" spans="1:7" ht="24.6" thickTop="1" thickBot="1" x14ac:dyDescent="0.35">
      <c r="A3" s="1537" t="s">
        <v>566</v>
      </c>
      <c r="B3" s="1538"/>
      <c r="C3" s="1538"/>
      <c r="D3" s="1538"/>
      <c r="E3" s="1538"/>
      <c r="F3" s="1538"/>
      <c r="G3" s="1539"/>
    </row>
    <row r="4" spans="1:7" ht="47.25" customHeight="1" thickTop="1" x14ac:dyDescent="0.3">
      <c r="A4" s="893" t="s">
        <v>0</v>
      </c>
      <c r="B4" s="971" t="s">
        <v>723</v>
      </c>
      <c r="C4" s="971" t="s">
        <v>795</v>
      </c>
      <c r="D4" s="971" t="s">
        <v>662</v>
      </c>
      <c r="E4" s="1068" t="s">
        <v>567</v>
      </c>
      <c r="F4" s="972" t="s">
        <v>724</v>
      </c>
      <c r="G4" s="1133" t="s">
        <v>725</v>
      </c>
    </row>
    <row r="5" spans="1:7" ht="18.75" customHeight="1" thickBot="1" x14ac:dyDescent="0.35">
      <c r="A5" s="1067">
        <f>'1-Years and Tax Rates'!$B$6</f>
        <v>0</v>
      </c>
      <c r="B5" s="973" t="s">
        <v>206</v>
      </c>
      <c r="C5" s="973"/>
      <c r="D5" s="974"/>
      <c r="E5" s="1069"/>
      <c r="F5" s="975"/>
      <c r="G5" s="975"/>
    </row>
    <row r="6" spans="1:7" ht="18.75" customHeight="1" x14ac:dyDescent="0.3">
      <c r="A6" s="976" t="s">
        <v>319</v>
      </c>
      <c r="B6" s="1099">
        <v>0</v>
      </c>
      <c r="C6" s="1099">
        <f>+'5O-All Revenue Sources by Year'!G8</f>
        <v>0</v>
      </c>
      <c r="D6" s="1099">
        <v>0</v>
      </c>
      <c r="E6" s="1100">
        <f>SUMIF('5S-Related Costs'!A8:A38,"&lt;" &amp;A5,'5S-Related Costs'!D8:D38)</f>
        <v>0</v>
      </c>
      <c r="F6" s="1101">
        <f>B6+C6-D6-E6</f>
        <v>0</v>
      </c>
      <c r="G6" s="1101">
        <f>F6</f>
        <v>0</v>
      </c>
    </row>
    <row r="7" spans="1:7" x14ac:dyDescent="0.3">
      <c r="A7" s="1070">
        <f>A5</f>
        <v>0</v>
      </c>
      <c r="B7" s="978">
        <f>('5O-All Revenue Sources by Year'!$B9)+('5O-All Revenue Sources by Year'!$C9)</f>
        <v>0</v>
      </c>
      <c r="C7" s="978">
        <f>+'5O-All Revenue Sources by Year'!G9</f>
        <v>0</v>
      </c>
      <c r="D7" s="979">
        <f>'5Q-Debt Service Schedule'!G25</f>
        <v>0</v>
      </c>
      <c r="E7" s="524">
        <f>SUMIF('5S-Related Costs'!$A$8:$A$38,"=" &amp;A7,'5S-Related Costs'!$D$8:$D$39)</f>
        <v>5000</v>
      </c>
      <c r="F7" s="980">
        <f t="shared" ref="F7:F45" si="0">B7+C7-D7-E7</f>
        <v>-5000</v>
      </c>
      <c r="G7" s="980">
        <f>G6+F7</f>
        <v>-5000</v>
      </c>
    </row>
    <row r="8" spans="1:7" x14ac:dyDescent="0.3">
      <c r="A8" s="977">
        <f t="shared" ref="A8:A26" si="1">A7+1</f>
        <v>1</v>
      </c>
      <c r="B8" s="978">
        <f>('5O-All Revenue Sources by Year'!$B10)+('5O-All Revenue Sources by Year'!$C10)</f>
        <v>0</v>
      </c>
      <c r="C8" s="978">
        <f>+'5O-All Revenue Sources by Year'!G10</f>
        <v>0</v>
      </c>
      <c r="D8" s="979">
        <f>'5Q-Debt Service Schedule'!H25</f>
        <v>0</v>
      </c>
      <c r="E8" s="524">
        <f>SUMIF('5S-Related Costs'!$A$8:$A$38,"=" &amp;A8,'5S-Related Costs'!$D$8:$D$39)</f>
        <v>0</v>
      </c>
      <c r="F8" s="980">
        <f t="shared" si="0"/>
        <v>0</v>
      </c>
      <c r="G8" s="980">
        <f t="shared" ref="G8:G39" si="2">G7+F8</f>
        <v>-5000</v>
      </c>
    </row>
    <row r="9" spans="1:7" x14ac:dyDescent="0.3">
      <c r="A9" s="977">
        <f t="shared" si="1"/>
        <v>2</v>
      </c>
      <c r="B9" s="978">
        <f>('5O-All Revenue Sources by Year'!$B11)+('5O-All Revenue Sources by Year'!$C11)</f>
        <v>0</v>
      </c>
      <c r="C9" s="978">
        <f>+'5O-All Revenue Sources by Year'!G11</f>
        <v>0</v>
      </c>
      <c r="D9" s="979">
        <f>'5Q-Debt Service Schedule'!I$25</f>
        <v>0</v>
      </c>
      <c r="E9" s="524">
        <f>SUMIF('5S-Related Costs'!$A$8:$A$38,"=" &amp;A9,'5S-Related Costs'!$D$8:$D$39)</f>
        <v>0</v>
      </c>
      <c r="F9" s="980">
        <f t="shared" si="0"/>
        <v>0</v>
      </c>
      <c r="G9" s="980">
        <f t="shared" si="2"/>
        <v>-5000</v>
      </c>
    </row>
    <row r="10" spans="1:7" x14ac:dyDescent="0.3">
      <c r="A10" s="977">
        <f t="shared" si="1"/>
        <v>3</v>
      </c>
      <c r="B10" s="978">
        <f>('5O-All Revenue Sources by Year'!$B12)+('5O-All Revenue Sources by Year'!$C12)</f>
        <v>0</v>
      </c>
      <c r="C10" s="978">
        <f>+'5O-All Revenue Sources by Year'!G12</f>
        <v>0</v>
      </c>
      <c r="D10" s="979">
        <f>'5Q-Debt Service Schedule'!J$25</f>
        <v>0</v>
      </c>
      <c r="E10" s="524">
        <f>SUMIF('5S-Related Costs'!$A$8:$A$38,"=" &amp;A10,'5S-Related Costs'!$D$8:$D$39)</f>
        <v>0</v>
      </c>
      <c r="F10" s="980">
        <f t="shared" si="0"/>
        <v>0</v>
      </c>
      <c r="G10" s="980">
        <f t="shared" si="2"/>
        <v>-5000</v>
      </c>
    </row>
    <row r="11" spans="1:7" x14ac:dyDescent="0.3">
      <c r="A11" s="977">
        <f t="shared" si="1"/>
        <v>4</v>
      </c>
      <c r="B11" s="978">
        <f>('5O-All Revenue Sources by Year'!$B13)+('5O-All Revenue Sources by Year'!$C13)</f>
        <v>0</v>
      </c>
      <c r="C11" s="978">
        <f>+'5O-All Revenue Sources by Year'!G13</f>
        <v>0</v>
      </c>
      <c r="D11" s="979">
        <f>'5Q-Debt Service Schedule'!K$25</f>
        <v>0</v>
      </c>
      <c r="E11" s="524">
        <f>SUMIF('5S-Related Costs'!$A$9:$A$38,"=" &amp;A11,'5S-Related Costs'!$D$9:$D$39)</f>
        <v>0</v>
      </c>
      <c r="F11" s="980">
        <f t="shared" si="0"/>
        <v>0</v>
      </c>
      <c r="G11" s="980">
        <f t="shared" si="2"/>
        <v>-5000</v>
      </c>
    </row>
    <row r="12" spans="1:7" x14ac:dyDescent="0.3">
      <c r="A12" s="977">
        <f t="shared" si="1"/>
        <v>5</v>
      </c>
      <c r="B12" s="978">
        <f>('5O-All Revenue Sources by Year'!$B14)+('5O-All Revenue Sources by Year'!$C14)</f>
        <v>0</v>
      </c>
      <c r="C12" s="978">
        <f>+'5O-All Revenue Sources by Year'!G14</f>
        <v>0</v>
      </c>
      <c r="D12" s="979">
        <f>'5Q-Debt Service Schedule'!L$25</f>
        <v>0</v>
      </c>
      <c r="E12" s="524">
        <f>SUMIF('5S-Related Costs'!$A$9:$A$38,"=" &amp;A12,'5S-Related Costs'!$D$9:$D$39)</f>
        <v>0</v>
      </c>
      <c r="F12" s="980">
        <f t="shared" si="0"/>
        <v>0</v>
      </c>
      <c r="G12" s="980">
        <f t="shared" si="2"/>
        <v>-5000</v>
      </c>
    </row>
    <row r="13" spans="1:7" x14ac:dyDescent="0.3">
      <c r="A13" s="977">
        <f t="shared" si="1"/>
        <v>6</v>
      </c>
      <c r="B13" s="978">
        <f>('5O-All Revenue Sources by Year'!$B15)+('5O-All Revenue Sources by Year'!$C15)</f>
        <v>0</v>
      </c>
      <c r="C13" s="978">
        <f>+'5O-All Revenue Sources by Year'!G15</f>
        <v>0</v>
      </c>
      <c r="D13" s="979">
        <f>'5Q-Debt Service Schedule'!M$25</f>
        <v>0</v>
      </c>
      <c r="E13" s="524">
        <f>SUMIF('5S-Related Costs'!$A$9:$A$38,"=" &amp;A13,'5S-Related Costs'!$D$9:$D$39)</f>
        <v>0</v>
      </c>
      <c r="F13" s="980">
        <f t="shared" si="0"/>
        <v>0</v>
      </c>
      <c r="G13" s="980">
        <f t="shared" si="2"/>
        <v>-5000</v>
      </c>
    </row>
    <row r="14" spans="1:7" x14ac:dyDescent="0.3">
      <c r="A14" s="977">
        <f t="shared" si="1"/>
        <v>7</v>
      </c>
      <c r="B14" s="978">
        <f>('5O-All Revenue Sources by Year'!$B16)+('5O-All Revenue Sources by Year'!$C16)</f>
        <v>0</v>
      </c>
      <c r="C14" s="978">
        <f>+'5O-All Revenue Sources by Year'!G16</f>
        <v>0</v>
      </c>
      <c r="D14" s="979">
        <f>'5Q-Debt Service Schedule'!N$25</f>
        <v>0</v>
      </c>
      <c r="E14" s="524">
        <f>SUMIF('5S-Related Costs'!$A$9:$A$38,"=" &amp;A14,'5S-Related Costs'!$D$9:$D$39)</f>
        <v>0</v>
      </c>
      <c r="F14" s="980">
        <f t="shared" si="0"/>
        <v>0</v>
      </c>
      <c r="G14" s="980">
        <f t="shared" si="2"/>
        <v>-5000</v>
      </c>
    </row>
    <row r="15" spans="1:7" x14ac:dyDescent="0.3">
      <c r="A15" s="977">
        <f t="shared" si="1"/>
        <v>8</v>
      </c>
      <c r="B15" s="978">
        <f>('5O-All Revenue Sources by Year'!$B17)+('5O-All Revenue Sources by Year'!$C17)</f>
        <v>0</v>
      </c>
      <c r="C15" s="978">
        <f>+'5O-All Revenue Sources by Year'!G17</f>
        <v>0</v>
      </c>
      <c r="D15" s="979">
        <f>'5Q-Debt Service Schedule'!O$25</f>
        <v>0</v>
      </c>
      <c r="E15" s="524">
        <f>SUMIF('5S-Related Costs'!$A$9:$A$38,"=" &amp;A15,'5S-Related Costs'!$D$9:$D$39)</f>
        <v>0</v>
      </c>
      <c r="F15" s="980">
        <f t="shared" si="0"/>
        <v>0</v>
      </c>
      <c r="G15" s="980">
        <f t="shared" si="2"/>
        <v>-5000</v>
      </c>
    </row>
    <row r="16" spans="1:7" x14ac:dyDescent="0.3">
      <c r="A16" s="977">
        <f t="shared" si="1"/>
        <v>9</v>
      </c>
      <c r="B16" s="978">
        <f>('5O-All Revenue Sources by Year'!$B18)+('5O-All Revenue Sources by Year'!$C18)</f>
        <v>0</v>
      </c>
      <c r="C16" s="978">
        <f>+'5O-All Revenue Sources by Year'!G18</f>
        <v>0</v>
      </c>
      <c r="D16" s="979">
        <f>'5Q-Debt Service Schedule'!P$25</f>
        <v>0</v>
      </c>
      <c r="E16" s="524">
        <f>SUMIF('5S-Related Costs'!$A$9:$A$38,"=" &amp;A16,'5S-Related Costs'!$D$9:$D$39)</f>
        <v>0</v>
      </c>
      <c r="F16" s="980">
        <f t="shared" si="0"/>
        <v>0</v>
      </c>
      <c r="G16" s="980">
        <f t="shared" si="2"/>
        <v>-5000</v>
      </c>
    </row>
    <row r="17" spans="1:7" x14ac:dyDescent="0.3">
      <c r="A17" s="977">
        <f t="shared" si="1"/>
        <v>10</v>
      </c>
      <c r="B17" s="978">
        <f>('5O-All Revenue Sources by Year'!$B19)+('5O-All Revenue Sources by Year'!$C19)</f>
        <v>0</v>
      </c>
      <c r="C17" s="978">
        <f>+'5O-All Revenue Sources by Year'!G19</f>
        <v>0</v>
      </c>
      <c r="D17" s="979">
        <f>'5Q-Debt Service Schedule'!Q$25</f>
        <v>0</v>
      </c>
      <c r="E17" s="524">
        <f>SUMIF('5S-Related Costs'!$A$9:$A$38,"=" &amp;A17,'5S-Related Costs'!$D$9:$D$39)</f>
        <v>0</v>
      </c>
      <c r="F17" s="980">
        <f t="shared" si="0"/>
        <v>0</v>
      </c>
      <c r="G17" s="980">
        <f t="shared" si="2"/>
        <v>-5000</v>
      </c>
    </row>
    <row r="18" spans="1:7" x14ac:dyDescent="0.3">
      <c r="A18" s="977">
        <f t="shared" si="1"/>
        <v>11</v>
      </c>
      <c r="B18" s="978">
        <f>('5O-All Revenue Sources by Year'!$B20)+('5O-All Revenue Sources by Year'!$C20)</f>
        <v>0</v>
      </c>
      <c r="C18" s="978">
        <f>+'5O-All Revenue Sources by Year'!G20</f>
        <v>0</v>
      </c>
      <c r="D18" s="979">
        <f>'5Q-Debt Service Schedule'!R$25</f>
        <v>0</v>
      </c>
      <c r="E18" s="524">
        <f>SUMIF('5S-Related Costs'!$A$9:$A$38,"=" &amp;A18,'5S-Related Costs'!$D$9:$D$39)</f>
        <v>0</v>
      </c>
      <c r="F18" s="980">
        <f t="shared" si="0"/>
        <v>0</v>
      </c>
      <c r="G18" s="980">
        <f t="shared" si="2"/>
        <v>-5000</v>
      </c>
    </row>
    <row r="19" spans="1:7" x14ac:dyDescent="0.3">
      <c r="A19" s="977">
        <f t="shared" si="1"/>
        <v>12</v>
      </c>
      <c r="B19" s="978">
        <f>('5O-All Revenue Sources by Year'!$B21)+('5O-All Revenue Sources by Year'!$C21)</f>
        <v>0</v>
      </c>
      <c r="C19" s="978">
        <f>+'5O-All Revenue Sources by Year'!G21</f>
        <v>0</v>
      </c>
      <c r="D19" s="979">
        <f>'5Q-Debt Service Schedule'!S$25</f>
        <v>0</v>
      </c>
      <c r="E19" s="524">
        <f>SUMIF('5S-Related Costs'!$A$9:$A$38,"=" &amp;A19,'5S-Related Costs'!$D$9:$D$39)</f>
        <v>0</v>
      </c>
      <c r="F19" s="980">
        <f t="shared" si="0"/>
        <v>0</v>
      </c>
      <c r="G19" s="980">
        <f t="shared" si="2"/>
        <v>-5000</v>
      </c>
    </row>
    <row r="20" spans="1:7" x14ac:dyDescent="0.3">
      <c r="A20" s="977">
        <f t="shared" si="1"/>
        <v>13</v>
      </c>
      <c r="B20" s="978">
        <f>('5O-All Revenue Sources by Year'!$B22)+('5O-All Revenue Sources by Year'!$C22)</f>
        <v>0</v>
      </c>
      <c r="C20" s="978">
        <f>+'5O-All Revenue Sources by Year'!G22</f>
        <v>0</v>
      </c>
      <c r="D20" s="979">
        <f>'5Q-Debt Service Schedule'!T$25</f>
        <v>0</v>
      </c>
      <c r="E20" s="524">
        <f>SUMIF('5S-Related Costs'!$A$9:$A$38,"=" &amp;A20,'5S-Related Costs'!$D$9:$D$39)</f>
        <v>0</v>
      </c>
      <c r="F20" s="980">
        <f t="shared" si="0"/>
        <v>0</v>
      </c>
      <c r="G20" s="980">
        <f t="shared" si="2"/>
        <v>-5000</v>
      </c>
    </row>
    <row r="21" spans="1:7" x14ac:dyDescent="0.3">
      <c r="A21" s="977">
        <f t="shared" si="1"/>
        <v>14</v>
      </c>
      <c r="B21" s="978">
        <f>('5O-All Revenue Sources by Year'!$B23)+('5O-All Revenue Sources by Year'!$C23)</f>
        <v>0</v>
      </c>
      <c r="C21" s="978">
        <f>+'5O-All Revenue Sources by Year'!G23</f>
        <v>0</v>
      </c>
      <c r="D21" s="979">
        <f>'5Q-Debt Service Schedule'!U$25</f>
        <v>0</v>
      </c>
      <c r="E21" s="524">
        <f>SUMIF('5S-Related Costs'!$A$9:$A$38,"=" &amp;A21,'5S-Related Costs'!$D$9:$D$39)</f>
        <v>0</v>
      </c>
      <c r="F21" s="980">
        <f t="shared" si="0"/>
        <v>0</v>
      </c>
      <c r="G21" s="980">
        <f t="shared" si="2"/>
        <v>-5000</v>
      </c>
    </row>
    <row r="22" spans="1:7" x14ac:dyDescent="0.3">
      <c r="A22" s="977">
        <f t="shared" si="1"/>
        <v>15</v>
      </c>
      <c r="B22" s="978">
        <f>('5O-All Revenue Sources by Year'!$B24)+('5O-All Revenue Sources by Year'!$C24)</f>
        <v>0</v>
      </c>
      <c r="C22" s="978">
        <f>+'5O-All Revenue Sources by Year'!G24</f>
        <v>0</v>
      </c>
      <c r="D22" s="979">
        <f>'5Q-Debt Service Schedule'!V$25</f>
        <v>0</v>
      </c>
      <c r="E22" s="524">
        <f>SUMIF('5S-Related Costs'!$A$9:$A$38,"=" &amp;A22,'5S-Related Costs'!$D$9:$D$39)</f>
        <v>0</v>
      </c>
      <c r="F22" s="980">
        <f t="shared" si="0"/>
        <v>0</v>
      </c>
      <c r="G22" s="980">
        <f t="shared" si="2"/>
        <v>-5000</v>
      </c>
    </row>
    <row r="23" spans="1:7" x14ac:dyDescent="0.3">
      <c r="A23" s="977">
        <f t="shared" si="1"/>
        <v>16</v>
      </c>
      <c r="B23" s="978">
        <f>('5O-All Revenue Sources by Year'!$B25)+('5O-All Revenue Sources by Year'!$C25)</f>
        <v>0</v>
      </c>
      <c r="C23" s="978">
        <f>+'5O-All Revenue Sources by Year'!G25</f>
        <v>0</v>
      </c>
      <c r="D23" s="979">
        <f>'5Q-Debt Service Schedule'!W$25</f>
        <v>0</v>
      </c>
      <c r="E23" s="524">
        <f>SUMIF('5S-Related Costs'!$A$9:$A$38,"=" &amp;A23,'5S-Related Costs'!$D$9:$D$39)</f>
        <v>0</v>
      </c>
      <c r="F23" s="980">
        <f t="shared" si="0"/>
        <v>0</v>
      </c>
      <c r="G23" s="980">
        <f t="shared" si="2"/>
        <v>-5000</v>
      </c>
    </row>
    <row r="24" spans="1:7" x14ac:dyDescent="0.3">
      <c r="A24" s="977">
        <f t="shared" si="1"/>
        <v>17</v>
      </c>
      <c r="B24" s="978">
        <f>('5O-All Revenue Sources by Year'!$B26)+('5O-All Revenue Sources by Year'!$C26)</f>
        <v>0</v>
      </c>
      <c r="C24" s="978">
        <f>+'5O-All Revenue Sources by Year'!G26</f>
        <v>0</v>
      </c>
      <c r="D24" s="979">
        <f>'5Q-Debt Service Schedule'!X$25</f>
        <v>0</v>
      </c>
      <c r="E24" s="524">
        <f>SUMIF('5S-Related Costs'!$A$9:$A$38,"=" &amp;A24,'5S-Related Costs'!$D$9:$D$39)</f>
        <v>0</v>
      </c>
      <c r="F24" s="980">
        <f t="shared" si="0"/>
        <v>0</v>
      </c>
      <c r="G24" s="980">
        <f t="shared" si="2"/>
        <v>-5000</v>
      </c>
    </row>
    <row r="25" spans="1:7" x14ac:dyDescent="0.3">
      <c r="A25" s="977">
        <f t="shared" si="1"/>
        <v>18</v>
      </c>
      <c r="B25" s="978">
        <f>('5O-All Revenue Sources by Year'!$B27)+('5O-All Revenue Sources by Year'!$C27)</f>
        <v>0</v>
      </c>
      <c r="C25" s="978">
        <f>+'5O-All Revenue Sources by Year'!G27</f>
        <v>0</v>
      </c>
      <c r="D25" s="979">
        <f>'5Q-Debt Service Schedule'!Y$25</f>
        <v>0</v>
      </c>
      <c r="E25" s="524">
        <f>SUMIF('5S-Related Costs'!$A$9:$A$38,"=" &amp;A25,'5S-Related Costs'!$D$9:$D$39)</f>
        <v>0</v>
      </c>
      <c r="F25" s="980">
        <f t="shared" si="0"/>
        <v>0</v>
      </c>
      <c r="G25" s="980">
        <f t="shared" si="2"/>
        <v>-5000</v>
      </c>
    </row>
    <row r="26" spans="1:7" x14ac:dyDescent="0.3">
      <c r="A26" s="977">
        <f t="shared" si="1"/>
        <v>19</v>
      </c>
      <c r="B26" s="978">
        <f>('5O-All Revenue Sources by Year'!$B28)+('5O-All Revenue Sources by Year'!$C28)</f>
        <v>0</v>
      </c>
      <c r="C26" s="978">
        <f>+'5O-All Revenue Sources by Year'!G28</f>
        <v>0</v>
      </c>
      <c r="D26" s="979">
        <f>'5Q-Debt Service Schedule'!Z$25</f>
        <v>0</v>
      </c>
      <c r="E26" s="524">
        <f>SUMIF('5S-Related Costs'!$A$9:$A$38,"=" &amp;A26,'5S-Related Costs'!$D$9:$D$39)</f>
        <v>0</v>
      </c>
      <c r="F26" s="980">
        <f t="shared" si="0"/>
        <v>0</v>
      </c>
      <c r="G26" s="980">
        <f t="shared" si="2"/>
        <v>-5000</v>
      </c>
    </row>
    <row r="27" spans="1:7" x14ac:dyDescent="0.3">
      <c r="A27" s="977">
        <f>A26+1</f>
        <v>20</v>
      </c>
      <c r="B27" s="978"/>
      <c r="C27" s="978">
        <f>+'5O-All Revenue Sources by Year'!G29</f>
        <v>0</v>
      </c>
      <c r="D27" s="979">
        <f>'5Q-Debt Service Schedule'!AA$25</f>
        <v>0</v>
      </c>
      <c r="E27" s="524">
        <f>SUMIF('5S-Related Costs'!$A$9:$A$38,"=" &amp;A27,'5S-Related Costs'!$D$9:$D$39)</f>
        <v>0</v>
      </c>
      <c r="F27" s="980">
        <f t="shared" si="0"/>
        <v>0</v>
      </c>
      <c r="G27" s="980">
        <f t="shared" si="2"/>
        <v>-5000</v>
      </c>
    </row>
    <row r="28" spans="1:7" x14ac:dyDescent="0.3">
      <c r="A28" s="977">
        <f t="shared" ref="A28:A45" si="3">A27+1</f>
        <v>21</v>
      </c>
      <c r="B28" s="978"/>
      <c r="C28" s="978">
        <f>+'5O-All Revenue Sources by Year'!G30</f>
        <v>0</v>
      </c>
      <c r="D28" s="979">
        <f>'5Q-Debt Service Schedule'!AB$25</f>
        <v>0</v>
      </c>
      <c r="E28" s="524">
        <f>SUMIF('5S-Related Costs'!$A$9:$A$38,"=" &amp;A28,'5S-Related Costs'!$D$9:$D$39)</f>
        <v>0</v>
      </c>
      <c r="F28" s="980">
        <f t="shared" si="0"/>
        <v>0</v>
      </c>
      <c r="G28" s="980">
        <f t="shared" si="2"/>
        <v>-5000</v>
      </c>
    </row>
    <row r="29" spans="1:7" x14ac:dyDescent="0.3">
      <c r="A29" s="977">
        <f t="shared" si="3"/>
        <v>22</v>
      </c>
      <c r="B29" s="978"/>
      <c r="C29" s="978">
        <f>+'5O-All Revenue Sources by Year'!G31</f>
        <v>0</v>
      </c>
      <c r="D29" s="979">
        <f>'5Q-Debt Service Schedule'!AC$25</f>
        <v>0</v>
      </c>
      <c r="E29" s="524">
        <f>SUMIF('5S-Related Costs'!$A$9:$A$38,"=" &amp;A29,'5S-Related Costs'!$D$9:$D$39)</f>
        <v>0</v>
      </c>
      <c r="F29" s="980">
        <f t="shared" si="0"/>
        <v>0</v>
      </c>
      <c r="G29" s="980">
        <f t="shared" si="2"/>
        <v>-5000</v>
      </c>
    </row>
    <row r="30" spans="1:7" x14ac:dyDescent="0.3">
      <c r="A30" s="977">
        <f t="shared" si="3"/>
        <v>23</v>
      </c>
      <c r="B30" s="978"/>
      <c r="C30" s="978">
        <f>+'5O-All Revenue Sources by Year'!G32</f>
        <v>0</v>
      </c>
      <c r="D30" s="979">
        <f>'5Q-Debt Service Schedule'!AD$25</f>
        <v>0</v>
      </c>
      <c r="E30" s="524">
        <f>SUMIF('5S-Related Costs'!$A$9:$A$38,"=" &amp;A30,'5S-Related Costs'!$D$9:$D$39)</f>
        <v>0</v>
      </c>
      <c r="F30" s="980">
        <f t="shared" si="0"/>
        <v>0</v>
      </c>
      <c r="G30" s="980">
        <f t="shared" si="2"/>
        <v>-5000</v>
      </c>
    </row>
    <row r="31" spans="1:7" x14ac:dyDescent="0.3">
      <c r="A31" s="977">
        <f t="shared" si="3"/>
        <v>24</v>
      </c>
      <c r="B31" s="978"/>
      <c r="C31" s="978">
        <f>+'5O-All Revenue Sources by Year'!G33</f>
        <v>0</v>
      </c>
      <c r="D31" s="979">
        <f>'5Q-Debt Service Schedule'!AE$25</f>
        <v>0</v>
      </c>
      <c r="E31" s="524">
        <f>SUMIF('5S-Related Costs'!$A$9:$A$38,"=" &amp;A31,'5S-Related Costs'!$D$9:$D$39)</f>
        <v>0</v>
      </c>
      <c r="F31" s="980">
        <f t="shared" si="0"/>
        <v>0</v>
      </c>
      <c r="G31" s="980">
        <f t="shared" si="2"/>
        <v>-5000</v>
      </c>
    </row>
    <row r="32" spans="1:7" x14ac:dyDescent="0.3">
      <c r="A32" s="977">
        <f t="shared" si="3"/>
        <v>25</v>
      </c>
      <c r="B32" s="978"/>
      <c r="C32" s="978">
        <f>+'5O-All Revenue Sources by Year'!G34</f>
        <v>0</v>
      </c>
      <c r="D32" s="979">
        <f>'5Q-Debt Service Schedule'!AF$25</f>
        <v>0</v>
      </c>
      <c r="E32" s="524">
        <f>SUMIF('5S-Related Costs'!$A$9:$A$38,"=" &amp;A32,'5S-Related Costs'!$D$9:$D$39)</f>
        <v>0</v>
      </c>
      <c r="F32" s="980">
        <f t="shared" si="0"/>
        <v>0</v>
      </c>
      <c r="G32" s="980">
        <f t="shared" si="2"/>
        <v>-5000</v>
      </c>
    </row>
    <row r="33" spans="1:7" x14ac:dyDescent="0.3">
      <c r="A33" s="977">
        <f t="shared" si="3"/>
        <v>26</v>
      </c>
      <c r="B33" s="978"/>
      <c r="C33" s="978">
        <f>+'5O-All Revenue Sources by Year'!G35</f>
        <v>0</v>
      </c>
      <c r="D33" s="979">
        <f>'5Q-Debt Service Schedule'!AG$25</f>
        <v>0</v>
      </c>
      <c r="E33" s="524">
        <f>SUMIF('5S-Related Costs'!$A$9:$A$38,"=" &amp;A33,'5S-Related Costs'!$D$9:$D$39)</f>
        <v>0</v>
      </c>
      <c r="F33" s="980">
        <f t="shared" si="0"/>
        <v>0</v>
      </c>
      <c r="G33" s="980">
        <f t="shared" si="2"/>
        <v>-5000</v>
      </c>
    </row>
    <row r="34" spans="1:7" x14ac:dyDescent="0.3">
      <c r="A34" s="977">
        <f t="shared" si="3"/>
        <v>27</v>
      </c>
      <c r="B34" s="978"/>
      <c r="C34" s="978">
        <f>+'5O-All Revenue Sources by Year'!G36</f>
        <v>0</v>
      </c>
      <c r="D34" s="979">
        <f>'5Q-Debt Service Schedule'!AH$25</f>
        <v>0</v>
      </c>
      <c r="E34" s="524">
        <f>SUMIF('5S-Related Costs'!$A$9:$A$38,"=" &amp;A34,'5S-Related Costs'!$D$9:$D$39)</f>
        <v>0</v>
      </c>
      <c r="F34" s="980">
        <f t="shared" si="0"/>
        <v>0</v>
      </c>
      <c r="G34" s="980">
        <f t="shared" si="2"/>
        <v>-5000</v>
      </c>
    </row>
    <row r="35" spans="1:7" x14ac:dyDescent="0.3">
      <c r="A35" s="977">
        <f t="shared" si="3"/>
        <v>28</v>
      </c>
      <c r="B35" s="978"/>
      <c r="C35" s="978">
        <f>+'5O-All Revenue Sources by Year'!G37</f>
        <v>0</v>
      </c>
      <c r="D35" s="979">
        <f>'5Q-Debt Service Schedule'!AI$25</f>
        <v>0</v>
      </c>
      <c r="E35" s="524">
        <f>SUMIF('5S-Related Costs'!$A$9:$A$38,"=" &amp;A35,'5S-Related Costs'!$D$9:$D$39)</f>
        <v>0</v>
      </c>
      <c r="F35" s="980">
        <f t="shared" si="0"/>
        <v>0</v>
      </c>
      <c r="G35" s="980">
        <f t="shared" si="2"/>
        <v>-5000</v>
      </c>
    </row>
    <row r="36" spans="1:7" x14ac:dyDescent="0.3">
      <c r="A36" s="1071">
        <f t="shared" si="3"/>
        <v>29</v>
      </c>
      <c r="B36" s="1072"/>
      <c r="C36" s="1072">
        <f>+'5O-All Revenue Sources by Year'!G38</f>
        <v>0</v>
      </c>
      <c r="D36" s="1073">
        <f>'5Q-Debt Service Schedule'!AJ$25</f>
        <v>0</v>
      </c>
      <c r="E36" s="1074">
        <f>SUMIF('5S-Related Costs'!$A$9:$A$38,"=" &amp;A36,'5S-Related Costs'!$D$9:$D$39)</f>
        <v>0</v>
      </c>
      <c r="F36" s="1075">
        <f t="shared" si="0"/>
        <v>0</v>
      </c>
      <c r="G36" s="980">
        <f t="shared" si="2"/>
        <v>-5000</v>
      </c>
    </row>
    <row r="37" spans="1:7" x14ac:dyDescent="0.3">
      <c r="A37" s="1071">
        <f t="shared" si="3"/>
        <v>30</v>
      </c>
      <c r="B37" s="1076"/>
      <c r="C37" s="1072">
        <f>+'5O-All Revenue Sources by Year'!G39</f>
        <v>0</v>
      </c>
      <c r="D37" s="1073">
        <f>'5Q-Debt Service Schedule'!AK$25</f>
        <v>0</v>
      </c>
      <c r="E37" s="1102">
        <f>SUMIF('5S-Related Costs'!$A$9:$A$38,"=" &amp;A37,'5S-Related Costs'!$D$9:$D$39)</f>
        <v>0</v>
      </c>
      <c r="F37" s="980">
        <f t="shared" si="0"/>
        <v>0</v>
      </c>
      <c r="G37" s="980">
        <f t="shared" si="2"/>
        <v>-5000</v>
      </c>
    </row>
    <row r="38" spans="1:7" x14ac:dyDescent="0.3">
      <c r="A38" s="1071">
        <f t="shared" si="3"/>
        <v>31</v>
      </c>
      <c r="B38" s="1076"/>
      <c r="C38" s="1072">
        <f>+'5O-All Revenue Sources by Year'!G40</f>
        <v>0</v>
      </c>
      <c r="D38" s="1073">
        <f>'5Q-Debt Service Schedule'!AL$25</f>
        <v>0</v>
      </c>
      <c r="E38" s="1102">
        <f>SUMIF('5S-Related Costs'!$A$9:$A$38,"=" &amp;A38,'5S-Related Costs'!$D$9:$D$39)</f>
        <v>0</v>
      </c>
      <c r="F38" s="980">
        <f t="shared" si="0"/>
        <v>0</v>
      </c>
      <c r="G38" s="980">
        <f t="shared" si="2"/>
        <v>-5000</v>
      </c>
    </row>
    <row r="39" spans="1:7" x14ac:dyDescent="0.3">
      <c r="A39" s="977">
        <f t="shared" si="3"/>
        <v>32</v>
      </c>
      <c r="B39" s="1076"/>
      <c r="C39" s="1072">
        <f>+'5O-All Revenue Sources by Year'!G41</f>
        <v>0</v>
      </c>
      <c r="D39" s="1073">
        <f>'5Q-Debt Service Schedule'!AM$25</f>
        <v>0</v>
      </c>
      <c r="E39" s="1102">
        <f>SUMIF('5S-Related Costs'!$A$9:$A$38,"=" &amp;A39,'5S-Related Costs'!$D$9:$D$39)</f>
        <v>0</v>
      </c>
      <c r="F39" s="980">
        <f t="shared" si="0"/>
        <v>0</v>
      </c>
      <c r="G39" s="980">
        <f t="shared" si="2"/>
        <v>-5000</v>
      </c>
    </row>
    <row r="40" spans="1:7" x14ac:dyDescent="0.3">
      <c r="A40" s="977">
        <f t="shared" si="3"/>
        <v>33</v>
      </c>
      <c r="B40" s="1076"/>
      <c r="C40" s="1072">
        <f>+'5O-All Revenue Sources by Year'!G42</f>
        <v>0</v>
      </c>
      <c r="D40" s="1073">
        <f>'5Q-Debt Service Schedule'!AN$25</f>
        <v>0</v>
      </c>
      <c r="E40" s="1102">
        <f>SUMIF('5S-Related Costs'!$A$9:$A$38,"=" &amp;A40,'5S-Related Costs'!$D$9:$D$39)</f>
        <v>0</v>
      </c>
      <c r="F40" s="980">
        <f t="shared" si="0"/>
        <v>0</v>
      </c>
      <c r="G40" s="980">
        <f t="shared" ref="G40:G45" si="4">G39+F40</f>
        <v>-5000</v>
      </c>
    </row>
    <row r="41" spans="1:7" x14ac:dyDescent="0.3">
      <c r="A41" s="977">
        <f t="shared" si="3"/>
        <v>34</v>
      </c>
      <c r="B41" s="1076"/>
      <c r="C41" s="1072">
        <f>+'5O-All Revenue Sources by Year'!G43</f>
        <v>0</v>
      </c>
      <c r="D41" s="1073">
        <f>'5Q-Debt Service Schedule'!AO$25</f>
        <v>0</v>
      </c>
      <c r="E41" s="1102">
        <f>SUMIF('5S-Related Costs'!$A$9:$A$38,"=" &amp;A41,'5S-Related Costs'!$D$9:$D$39)</f>
        <v>0</v>
      </c>
      <c r="F41" s="980">
        <f t="shared" si="0"/>
        <v>0</v>
      </c>
      <c r="G41" s="980">
        <f t="shared" si="4"/>
        <v>-5000</v>
      </c>
    </row>
    <row r="42" spans="1:7" x14ac:dyDescent="0.3">
      <c r="A42" s="977">
        <f t="shared" si="3"/>
        <v>35</v>
      </c>
      <c r="B42" s="1076"/>
      <c r="C42" s="1072">
        <f>+'5O-All Revenue Sources by Year'!G44</f>
        <v>0</v>
      </c>
      <c r="D42" s="1073">
        <f>'5Q-Debt Service Schedule'!AP$25</f>
        <v>0</v>
      </c>
      <c r="E42" s="1102">
        <f>SUMIF('5S-Related Costs'!$A$9:$A$38,"=" &amp;A42,'5S-Related Costs'!$D$9:$D$39)</f>
        <v>0</v>
      </c>
      <c r="F42" s="980">
        <f t="shared" si="0"/>
        <v>0</v>
      </c>
      <c r="G42" s="980">
        <f t="shared" si="4"/>
        <v>-5000</v>
      </c>
    </row>
    <row r="43" spans="1:7" x14ac:dyDescent="0.3">
      <c r="A43" s="977">
        <f t="shared" si="3"/>
        <v>36</v>
      </c>
      <c r="B43" s="1076"/>
      <c r="C43" s="1072">
        <f>+'5O-All Revenue Sources by Year'!G45</f>
        <v>0</v>
      </c>
      <c r="D43" s="1073">
        <f>'5Q-Debt Service Schedule'!AQ$25</f>
        <v>0</v>
      </c>
      <c r="E43" s="1102">
        <f>SUMIF('5S-Related Costs'!$A$9:$A$38,"=" &amp;A43,'5S-Related Costs'!$D$9:$D$39)</f>
        <v>0</v>
      </c>
      <c r="F43" s="980">
        <f t="shared" si="0"/>
        <v>0</v>
      </c>
      <c r="G43" s="980">
        <f t="shared" si="4"/>
        <v>-5000</v>
      </c>
    </row>
    <row r="44" spans="1:7" x14ac:dyDescent="0.3">
      <c r="A44" s="977">
        <f t="shared" si="3"/>
        <v>37</v>
      </c>
      <c r="B44" s="1076"/>
      <c r="C44" s="1072">
        <f>+'5O-All Revenue Sources by Year'!G46</f>
        <v>0</v>
      </c>
      <c r="D44" s="1073">
        <f>'5Q-Debt Service Schedule'!AR$25</f>
        <v>0</v>
      </c>
      <c r="E44" s="1102">
        <f>SUMIF('5S-Related Costs'!$A$9:$A$38,"=" &amp;A44,'5S-Related Costs'!$D$9:$D$39)</f>
        <v>0</v>
      </c>
      <c r="F44" s="980">
        <f t="shared" si="0"/>
        <v>0</v>
      </c>
      <c r="G44" s="980">
        <f t="shared" si="4"/>
        <v>-5000</v>
      </c>
    </row>
    <row r="45" spans="1:7" ht="15" thickBot="1" x14ac:dyDescent="0.35">
      <c r="A45" s="1176">
        <f t="shared" si="3"/>
        <v>38</v>
      </c>
      <c r="B45" s="1177"/>
      <c r="C45" s="1194">
        <f>+'5O-All Revenue Sources by Year'!G47</f>
        <v>0</v>
      </c>
      <c r="D45" s="1178">
        <f>'5Q-Debt Service Schedule'!AS$25</f>
        <v>0</v>
      </c>
      <c r="E45" s="1179">
        <f>SUMIF('5S-Related Costs'!$A$9:$A$38,"=" &amp;A45,'5S-Related Costs'!$D$9:$D$39)</f>
        <v>0</v>
      </c>
      <c r="F45" s="1180">
        <f t="shared" si="0"/>
        <v>0</v>
      </c>
      <c r="G45" s="1180">
        <f t="shared" si="4"/>
        <v>-5000</v>
      </c>
    </row>
    <row r="46" spans="1:7" x14ac:dyDescent="0.3">
      <c r="A46" s="981"/>
      <c r="B46" s="982"/>
      <c r="C46" s="982"/>
      <c r="D46" s="982"/>
      <c r="E46" s="982"/>
      <c r="F46" s="983"/>
      <c r="G46" s="983"/>
    </row>
    <row r="47" spans="1:7" x14ac:dyDescent="0.3">
      <c r="A47" s="981"/>
      <c r="B47" s="984"/>
      <c r="C47" s="984"/>
      <c r="D47" s="984"/>
      <c r="E47" s="984"/>
      <c r="F47" s="985"/>
      <c r="G47" s="985"/>
    </row>
    <row r="48" spans="1:7" x14ac:dyDescent="0.3">
      <c r="A48" s="981"/>
      <c r="B48" s="984"/>
      <c r="C48" s="984"/>
      <c r="D48" s="984"/>
      <c r="E48" s="984"/>
      <c r="F48" s="985"/>
      <c r="G48" s="985"/>
    </row>
    <row r="49" spans="1:7" x14ac:dyDescent="0.3">
      <c r="A49" s="981"/>
      <c r="B49" s="984"/>
      <c r="C49" s="984"/>
      <c r="D49" s="984"/>
      <c r="E49" s="984"/>
      <c r="F49" s="985"/>
      <c r="G49" s="985"/>
    </row>
    <row r="50" spans="1:7" x14ac:dyDescent="0.3">
      <c r="A50" s="981"/>
      <c r="B50" s="984"/>
      <c r="C50" s="984"/>
      <c r="D50" s="984"/>
      <c r="E50" s="984"/>
      <c r="F50" s="985"/>
      <c r="G50" s="985"/>
    </row>
    <row r="51" spans="1:7" x14ac:dyDescent="0.3">
      <c r="A51" s="981"/>
      <c r="B51" s="984"/>
      <c r="C51" s="984"/>
      <c r="D51" s="984"/>
      <c r="E51" s="984"/>
      <c r="F51" s="985"/>
      <c r="G51" s="985"/>
    </row>
  </sheetData>
  <sheetProtection algorithmName="SHA-512" hashValue="JBN/RzTMMsSbsScQ8MJLvqvgkdevDjTRQAK8mPn8FoWGVOt0Mgi/AXiyfILJDeW/Rhl9cseyitOFh6vySKQm4A==" saltValue="8LG24oe5bH9bnjg0PEnaXA==" spinCount="100000" sheet="1" selectLockedCells="1"/>
  <mergeCells count="3">
    <mergeCell ref="A1:B1"/>
    <mergeCell ref="A2:B2"/>
    <mergeCell ref="A3:G3"/>
  </mergeCells>
  <hyperlinks>
    <hyperlink ref="A3:F3" location="WORKSHEET_5R__CASH_FLOW" display="Cash Flow" xr:uid="{00000000-0004-0000-1400-000000000000}"/>
  </hyperlinks>
  <printOptions headings="1" gridLines="1"/>
  <pageMargins left="0.25" right="0.25" top="0.75" bottom="0.75" header="0.3" footer="0.3"/>
  <pageSetup paperSize="17" scale="99" orientation="portrait" r:id="rId1"/>
  <headerFooter>
    <oddHeader>&amp;L[municipality name]
&amp;D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39"/>
  <sheetViews>
    <sheetView view="pageBreakPreview" zoomScale="80" zoomScaleNormal="100" zoomScaleSheetLayoutView="80" workbookViewId="0">
      <selection activeCell="A9" sqref="A9"/>
    </sheetView>
  </sheetViews>
  <sheetFormatPr defaultColWidth="9.109375" defaultRowHeight="14.4" x14ac:dyDescent="0.3"/>
  <cols>
    <col min="1" max="1" width="9.109375" style="1089"/>
    <col min="2" max="2" width="32.44140625" style="993" customWidth="1"/>
    <col min="3" max="3" width="92.33203125" style="993" customWidth="1"/>
    <col min="4" max="4" width="22.109375" style="989" bestFit="1" customWidth="1"/>
    <col min="5" max="16384" width="9.109375" style="864"/>
  </cols>
  <sheetData>
    <row r="1" spans="1:4" s="369" customFormat="1" ht="23.4" customHeight="1" thickTop="1" x14ac:dyDescent="0.3">
      <c r="A1" s="1086"/>
      <c r="B1" s="1091" t="str">
        <f>'1-Years and Tax Rates'!B1</f>
        <v>(Municipality)</v>
      </c>
      <c r="C1" s="1084"/>
      <c r="D1" s="1085"/>
    </row>
    <row r="2" spans="1:4" s="369" customFormat="1" ht="21.6" thickBot="1" x14ac:dyDescent="0.45">
      <c r="A2" s="1087"/>
      <c r="B2" s="1092">
        <f>'1-Years and Tax Rates'!B2</f>
        <v>42917</v>
      </c>
      <c r="C2" s="1090" t="s">
        <v>689</v>
      </c>
      <c r="D2" s="1093">
        <f>'1-Years and Tax Rates'!$B$4</f>
        <v>0</v>
      </c>
    </row>
    <row r="3" spans="1:4" ht="31.8" thickBot="1" x14ac:dyDescent="0.35">
      <c r="A3" s="1088"/>
      <c r="B3" s="1540" t="s">
        <v>567</v>
      </c>
      <c r="C3" s="1540"/>
      <c r="D3" s="1541"/>
    </row>
    <row r="4" spans="1:4" ht="48.75" customHeight="1" x14ac:dyDescent="0.3">
      <c r="A4" s="893" t="s">
        <v>0</v>
      </c>
      <c r="B4" s="1080" t="s">
        <v>27</v>
      </c>
      <c r="C4" s="865" t="s">
        <v>25</v>
      </c>
      <c r="D4" s="1094" t="s">
        <v>26</v>
      </c>
    </row>
    <row r="5" spans="1:4" ht="15.6" x14ac:dyDescent="0.3">
      <c r="A5" s="1542" t="s">
        <v>796</v>
      </c>
      <c r="B5" s="1543"/>
      <c r="C5" s="988" t="s">
        <v>154</v>
      </c>
      <c r="D5" s="1095">
        <f>SUM(D8:D10013)</f>
        <v>5000</v>
      </c>
    </row>
    <row r="6" spans="1:4" ht="15" thickBot="1" x14ac:dyDescent="0.35">
      <c r="A6" s="1201">
        <v>2018</v>
      </c>
      <c r="B6" s="1197" t="s">
        <v>155</v>
      </c>
      <c r="C6" s="1198" t="s">
        <v>207</v>
      </c>
      <c r="D6" s="1199">
        <v>7000</v>
      </c>
    </row>
    <row r="7" spans="1:4" s="1200" customFormat="1" ht="6" customHeight="1" thickBot="1" x14ac:dyDescent="0.35">
      <c r="A7" s="1203"/>
      <c r="B7" s="1204"/>
      <c r="C7" s="1205"/>
      <c r="D7" s="1206"/>
    </row>
    <row r="8" spans="1:4" x14ac:dyDescent="0.3">
      <c r="A8" s="1202">
        <f>D2</f>
        <v>0</v>
      </c>
      <c r="B8" s="1081" t="s">
        <v>156</v>
      </c>
      <c r="C8" s="990" t="s">
        <v>157</v>
      </c>
      <c r="D8" s="1096">
        <v>5000</v>
      </c>
    </row>
    <row r="9" spans="1:4" x14ac:dyDescent="0.3">
      <c r="A9" s="1106"/>
      <c r="B9" s="1082"/>
      <c r="C9" s="87"/>
      <c r="D9" s="1097"/>
    </row>
    <row r="10" spans="1:4" x14ac:dyDescent="0.3">
      <c r="A10" s="1106"/>
      <c r="B10" s="1082"/>
      <c r="C10" s="87"/>
      <c r="D10" s="1097"/>
    </row>
    <row r="11" spans="1:4" x14ac:dyDescent="0.3">
      <c r="A11" s="1106"/>
      <c r="B11" s="1082"/>
      <c r="C11" s="87"/>
      <c r="D11" s="1097"/>
    </row>
    <row r="12" spans="1:4" x14ac:dyDescent="0.3">
      <c r="A12" s="1106"/>
      <c r="B12" s="1082"/>
      <c r="C12" s="87"/>
      <c r="D12" s="1097"/>
    </row>
    <row r="13" spans="1:4" x14ac:dyDescent="0.3">
      <c r="A13" s="1106"/>
      <c r="B13" s="1082"/>
      <c r="C13" s="87"/>
      <c r="D13" s="1097"/>
    </row>
    <row r="14" spans="1:4" x14ac:dyDescent="0.3">
      <c r="A14" s="1106"/>
      <c r="B14" s="1082"/>
      <c r="C14" s="87"/>
      <c r="D14" s="1097"/>
    </row>
    <row r="15" spans="1:4" x14ac:dyDescent="0.3">
      <c r="A15" s="1106"/>
      <c r="B15" s="1082"/>
      <c r="C15" s="87"/>
      <c r="D15" s="1097"/>
    </row>
    <row r="16" spans="1:4" x14ac:dyDescent="0.3">
      <c r="A16" s="1106"/>
      <c r="B16" s="1082"/>
      <c r="C16" s="87"/>
      <c r="D16" s="1097"/>
    </row>
    <row r="17" spans="1:4" x14ac:dyDescent="0.3">
      <c r="A17" s="1106"/>
      <c r="B17" s="1082"/>
      <c r="C17" s="87"/>
      <c r="D17" s="1097"/>
    </row>
    <row r="18" spans="1:4" x14ac:dyDescent="0.3">
      <c r="A18" s="1106"/>
      <c r="B18" s="1082"/>
      <c r="C18" s="87"/>
      <c r="D18" s="1097"/>
    </row>
    <row r="19" spans="1:4" x14ac:dyDescent="0.3">
      <c r="A19" s="1106"/>
      <c r="B19" s="1082"/>
      <c r="C19" s="87"/>
      <c r="D19" s="1097"/>
    </row>
    <row r="20" spans="1:4" x14ac:dyDescent="0.3">
      <c r="A20" s="1106"/>
      <c r="B20" s="1082"/>
      <c r="C20" s="87"/>
      <c r="D20" s="1097"/>
    </row>
    <row r="21" spans="1:4" x14ac:dyDescent="0.3">
      <c r="A21" s="1106"/>
      <c r="B21" s="1082"/>
      <c r="C21" s="87"/>
      <c r="D21" s="1097"/>
    </row>
    <row r="22" spans="1:4" x14ac:dyDescent="0.3">
      <c r="A22" s="1106"/>
      <c r="B22" s="1082"/>
      <c r="C22" s="87"/>
      <c r="D22" s="1097"/>
    </row>
    <row r="23" spans="1:4" x14ac:dyDescent="0.3">
      <c r="A23" s="1106"/>
      <c r="B23" s="1082"/>
      <c r="C23" s="87"/>
      <c r="D23" s="1097"/>
    </row>
    <row r="24" spans="1:4" x14ac:dyDescent="0.3">
      <c r="A24" s="1106"/>
      <c r="B24" s="1082"/>
      <c r="C24" s="87"/>
      <c r="D24" s="1097"/>
    </row>
    <row r="25" spans="1:4" x14ac:dyDescent="0.3">
      <c r="A25" s="1106"/>
      <c r="B25" s="1082"/>
      <c r="C25" s="87"/>
      <c r="D25" s="1097"/>
    </row>
    <row r="26" spans="1:4" x14ac:dyDescent="0.3">
      <c r="A26" s="1106"/>
      <c r="B26" s="1082"/>
      <c r="C26" s="87"/>
      <c r="D26" s="1097"/>
    </row>
    <row r="27" spans="1:4" x14ac:dyDescent="0.3">
      <c r="A27" s="1106"/>
      <c r="B27" s="1082"/>
      <c r="C27" s="87"/>
      <c r="D27" s="1097"/>
    </row>
    <row r="28" spans="1:4" x14ac:dyDescent="0.3">
      <c r="A28" s="1106"/>
      <c r="B28" s="1082"/>
      <c r="C28" s="87"/>
      <c r="D28" s="1097"/>
    </row>
    <row r="29" spans="1:4" x14ac:dyDescent="0.3">
      <c r="A29" s="1106"/>
      <c r="B29" s="1082"/>
      <c r="C29" s="87"/>
      <c r="D29" s="1097"/>
    </row>
    <row r="30" spans="1:4" x14ac:dyDescent="0.3">
      <c r="A30" s="1106"/>
      <c r="B30" s="1082"/>
      <c r="C30" s="87"/>
      <c r="D30" s="1097"/>
    </row>
    <row r="31" spans="1:4" x14ac:dyDescent="0.3">
      <c r="A31" s="1106"/>
      <c r="B31" s="1082"/>
      <c r="C31" s="87"/>
      <c r="D31" s="1097"/>
    </row>
    <row r="32" spans="1:4" x14ac:dyDescent="0.3">
      <c r="A32" s="1106"/>
      <c r="B32" s="1082"/>
      <c r="C32" s="87"/>
      <c r="D32" s="1097"/>
    </row>
    <row r="33" spans="1:4" x14ac:dyDescent="0.3">
      <c r="A33" s="1106"/>
      <c r="B33" s="1082"/>
      <c r="C33" s="87"/>
      <c r="D33" s="1097"/>
    </row>
    <row r="34" spans="1:4" x14ac:dyDescent="0.3">
      <c r="A34" s="1106"/>
      <c r="B34" s="1082"/>
      <c r="C34" s="87"/>
      <c r="D34" s="1097"/>
    </row>
    <row r="35" spans="1:4" x14ac:dyDescent="0.3">
      <c r="A35" s="1106"/>
      <c r="B35" s="1082"/>
      <c r="C35" s="87"/>
      <c r="D35" s="1097"/>
    </row>
    <row r="36" spans="1:4" x14ac:dyDescent="0.3">
      <c r="A36" s="1106"/>
      <c r="B36" s="1082"/>
      <c r="C36" s="87"/>
      <c r="D36" s="1097"/>
    </row>
    <row r="37" spans="1:4" x14ac:dyDescent="0.3">
      <c r="A37" s="1106"/>
      <c r="B37" s="1082"/>
      <c r="C37" s="87"/>
      <c r="D37" s="1097"/>
    </row>
    <row r="38" spans="1:4" ht="15" thickBot="1" x14ac:dyDescent="0.35">
      <c r="A38" s="1107"/>
      <c r="B38" s="1083"/>
      <c r="C38" s="994"/>
      <c r="D38" s="1098"/>
    </row>
    <row r="39" spans="1:4" ht="15" thickTop="1" x14ac:dyDescent="0.3">
      <c r="B39" s="991"/>
      <c r="C39" s="991"/>
      <c r="D39" s="992"/>
    </row>
  </sheetData>
  <sheetProtection algorithmName="SHA-512" hashValue="PluQbvsauqtB6GVjExPfkWLqYY9sS6CQXTXGbN5rnw/L4Ril0r59tFLJdBr96++ofCjsvaS/+VYdN9nApehkWw==" saltValue="ql4LftDW3hgXqaDa2zWEkA==" spinCount="100000" sheet="1" selectLockedCells="1"/>
  <mergeCells count="2">
    <mergeCell ref="B3:D3"/>
    <mergeCell ref="A5:B5"/>
  </mergeCells>
  <hyperlinks>
    <hyperlink ref="B3:D3" location="WORKSHEET_5S__RELATED_COSTS" display="Related Costs" xr:uid="{00000000-0004-0000-1500-000000000000}"/>
  </hyperlinks>
  <printOptions headings="1" gridLines="1"/>
  <pageMargins left="0.25" right="0.25" top="0.75" bottom="0.75" header="0.3" footer="0.3"/>
  <pageSetup paperSize="17" scale="9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6"/>
  <sheetViews>
    <sheetView zoomScaleNormal="100" zoomScaleSheetLayoutView="90" workbookViewId="0">
      <selection activeCell="D24" sqref="D24"/>
    </sheetView>
  </sheetViews>
  <sheetFormatPr defaultColWidth="9.109375" defaultRowHeight="14.4" x14ac:dyDescent="0.3"/>
  <cols>
    <col min="1" max="1" width="22.88671875" style="638" customWidth="1"/>
    <col min="2" max="2" width="11.6640625" style="993" customWidth="1"/>
    <col min="3" max="3" width="35.88671875" style="1021" customWidth="1"/>
    <col min="4" max="4" width="25.33203125" style="638" customWidth="1"/>
    <col min="5" max="5" width="24.33203125" style="1021" customWidth="1"/>
    <col min="6" max="6" width="40.88671875" style="993" customWidth="1"/>
    <col min="7" max="7" width="24.33203125" style="1021" customWidth="1"/>
    <col min="8" max="16384" width="9.109375" style="864"/>
  </cols>
  <sheetData>
    <row r="1" spans="1:7" s="369" customFormat="1" x14ac:dyDescent="0.3">
      <c r="A1" s="367" t="str">
        <f>'1-Years and Tax Rates'!B1</f>
        <v>(Municipality)</v>
      </c>
      <c r="B1" s="368"/>
    </row>
    <row r="2" spans="1:7" s="369" customFormat="1" ht="15" thickBot="1" x14ac:dyDescent="0.35">
      <c r="A2" s="370">
        <f>'1-Years and Tax Rates'!B2</f>
        <v>42917</v>
      </c>
    </row>
    <row r="3" spans="1:7" ht="31.5" customHeight="1" thickTop="1" x14ac:dyDescent="0.3">
      <c r="A3" s="1550" t="s">
        <v>159</v>
      </c>
      <c r="B3" s="1551"/>
      <c r="C3" s="1551"/>
      <c r="D3" s="1552"/>
      <c r="E3" s="995"/>
      <c r="F3" s="996"/>
      <c r="G3" s="997"/>
    </row>
    <row r="4" spans="1:7" ht="16.2" thickBot="1" x14ac:dyDescent="0.35">
      <c r="A4" s="998" t="s">
        <v>158</v>
      </c>
      <c r="B4" s="934" t="s">
        <v>60</v>
      </c>
      <c r="C4" s="999" t="s">
        <v>320</v>
      </c>
      <c r="D4" s="1000" t="s">
        <v>321</v>
      </c>
      <c r="E4" s="1001"/>
      <c r="F4" s="1002"/>
      <c r="G4" s="1003"/>
    </row>
    <row r="5" spans="1:7" x14ac:dyDescent="0.3">
      <c r="A5" s="1004" t="s">
        <v>160</v>
      </c>
      <c r="B5" s="320"/>
      <c r="C5" s="321"/>
      <c r="D5" s="1022"/>
      <c r="E5" s="1001"/>
      <c r="F5" s="1002"/>
      <c r="G5" s="1005"/>
    </row>
    <row r="6" spans="1:7" x14ac:dyDescent="0.3">
      <c r="A6" s="1006" t="s">
        <v>161</v>
      </c>
      <c r="B6" s="322"/>
      <c r="C6" s="188"/>
      <c r="D6" s="1023"/>
      <c r="E6" s="1001"/>
      <c r="F6" s="1002"/>
      <c r="G6" s="1005"/>
    </row>
    <row r="7" spans="1:7" x14ac:dyDescent="0.3">
      <c r="A7" s="1006" t="s">
        <v>162</v>
      </c>
      <c r="B7" s="322"/>
      <c r="C7" s="188"/>
      <c r="D7" s="1023"/>
      <c r="E7" s="1001"/>
      <c r="F7" s="1002"/>
      <c r="G7" s="1005"/>
    </row>
    <row r="8" spans="1:7" x14ac:dyDescent="0.3">
      <c r="A8" s="1006" t="s">
        <v>163</v>
      </c>
      <c r="B8" s="322"/>
      <c r="C8" s="188"/>
      <c r="D8" s="1023"/>
      <c r="E8" s="1001"/>
      <c r="F8" s="1002"/>
      <c r="G8" s="1005"/>
    </row>
    <row r="9" spans="1:7" x14ac:dyDescent="0.3">
      <c r="A9" s="1006" t="s">
        <v>164</v>
      </c>
      <c r="B9" s="322"/>
      <c r="C9" s="188"/>
      <c r="D9" s="1023"/>
      <c r="E9" s="1001"/>
      <c r="F9" s="1002"/>
      <c r="G9" s="1005"/>
    </row>
    <row r="10" spans="1:7" x14ac:dyDescent="0.3">
      <c r="A10" s="1006" t="s">
        <v>165</v>
      </c>
      <c r="B10" s="322"/>
      <c r="C10" s="188"/>
      <c r="D10" s="1023"/>
      <c r="E10" s="1001"/>
      <c r="F10" s="1002"/>
      <c r="G10" s="1005"/>
    </row>
    <row r="11" spans="1:7" x14ac:dyDescent="0.3">
      <c r="A11" s="1006" t="s">
        <v>166</v>
      </c>
      <c r="B11" s="322"/>
      <c r="C11" s="188"/>
      <c r="D11" s="1023"/>
      <c r="E11" s="1001"/>
      <c r="F11" s="1002"/>
      <c r="G11" s="1005"/>
    </row>
    <row r="12" spans="1:7" x14ac:dyDescent="0.3">
      <c r="A12" s="325" t="s">
        <v>167</v>
      </c>
      <c r="B12" s="322"/>
      <c r="C12" s="188"/>
      <c r="D12" s="1023"/>
      <c r="E12" s="1001"/>
      <c r="F12" s="1002"/>
      <c r="G12" s="1005"/>
    </row>
    <row r="13" spans="1:7" x14ac:dyDescent="0.3">
      <c r="A13" s="325" t="s">
        <v>167</v>
      </c>
      <c r="B13" s="322"/>
      <c r="C13" s="188"/>
      <c r="D13" s="1023"/>
      <c r="E13" s="1001" t="s">
        <v>322</v>
      </c>
      <c r="F13" s="1002" t="s">
        <v>322</v>
      </c>
      <c r="G13" s="1005"/>
    </row>
    <row r="14" spans="1:7" x14ac:dyDescent="0.3">
      <c r="A14" s="325" t="s">
        <v>167</v>
      </c>
      <c r="B14" s="322"/>
      <c r="C14" s="188"/>
      <c r="D14" s="1023"/>
      <c r="E14" s="1001"/>
      <c r="F14" s="1002"/>
      <c r="G14" s="1005"/>
    </row>
    <row r="15" spans="1:7" ht="15" thickBot="1" x14ac:dyDescent="0.35">
      <c r="A15" s="326" t="s">
        <v>167</v>
      </c>
      <c r="B15" s="323"/>
      <c r="C15" s="324"/>
      <c r="D15" s="1024"/>
      <c r="E15" s="1001"/>
      <c r="F15" s="1002"/>
      <c r="G15" s="1005"/>
    </row>
    <row r="16" spans="1:7" ht="15" thickBot="1" x14ac:dyDescent="0.35">
      <c r="A16" s="1007" t="s">
        <v>143</v>
      </c>
      <c r="B16" s="1008">
        <f>SUM(B5:B15)</f>
        <v>0</v>
      </c>
      <c r="C16" s="1009" t="e">
        <f>AVERAGE(C5:C15)</f>
        <v>#DIV/0!</v>
      </c>
      <c r="D16" s="1010" t="e">
        <f>AVERAGE(D5:D15)</f>
        <v>#DIV/0!</v>
      </c>
      <c r="E16" s="1001"/>
      <c r="F16" s="1002"/>
      <c r="G16" s="1005"/>
    </row>
    <row r="17" spans="1:7" ht="15" thickTop="1" x14ac:dyDescent="0.3">
      <c r="A17" s="1544" t="s">
        <v>326</v>
      </c>
      <c r="B17" s="1545"/>
      <c r="C17" s="1545"/>
      <c r="D17" s="1545"/>
      <c r="E17" s="1545"/>
      <c r="F17" s="1546"/>
      <c r="G17" s="1005"/>
    </row>
    <row r="18" spans="1:7" ht="15" thickBot="1" x14ac:dyDescent="0.35">
      <c r="A18" s="1547"/>
      <c r="B18" s="1548"/>
      <c r="C18" s="1548"/>
      <c r="D18" s="1548"/>
      <c r="E18" s="1548"/>
      <c r="F18" s="1549"/>
      <c r="G18" s="1005"/>
    </row>
    <row r="19" spans="1:7" ht="16.8" thickTop="1" thickBot="1" x14ac:dyDescent="0.35">
      <c r="A19" s="1011" t="s">
        <v>14</v>
      </c>
      <c r="B19" s="1012" t="s">
        <v>168</v>
      </c>
      <c r="C19" s="1013" t="s">
        <v>323</v>
      </c>
      <c r="D19" s="1014" t="s">
        <v>324</v>
      </c>
      <c r="E19" s="1013" t="s">
        <v>325</v>
      </c>
      <c r="F19" s="1015" t="s">
        <v>169</v>
      </c>
      <c r="G19" s="1005"/>
    </row>
    <row r="20" spans="1:7" x14ac:dyDescent="0.3">
      <c r="A20" s="327"/>
      <c r="B20" s="329"/>
      <c r="C20" s="328"/>
      <c r="D20" s="329"/>
      <c r="E20" s="329"/>
      <c r="F20" s="330"/>
      <c r="G20" s="1005"/>
    </row>
    <row r="21" spans="1:7" x14ac:dyDescent="0.3">
      <c r="A21" s="88"/>
      <c r="B21" s="89"/>
      <c r="C21" s="85"/>
      <c r="D21" s="89"/>
      <c r="E21" s="89"/>
      <c r="F21" s="319"/>
      <c r="G21" s="1005"/>
    </row>
    <row r="22" spans="1:7" x14ac:dyDescent="0.3">
      <c r="A22" s="88"/>
      <c r="B22" s="89"/>
      <c r="C22" s="85"/>
      <c r="D22" s="89"/>
      <c r="E22" s="89"/>
      <c r="F22" s="319"/>
      <c r="G22" s="1005"/>
    </row>
    <row r="23" spans="1:7" x14ac:dyDescent="0.3">
      <c r="A23" s="88"/>
      <c r="B23" s="89"/>
      <c r="C23" s="85"/>
      <c r="D23" s="89"/>
      <c r="E23" s="89"/>
      <c r="F23" s="319"/>
      <c r="G23" s="1005"/>
    </row>
    <row r="24" spans="1:7" x14ac:dyDescent="0.3">
      <c r="A24" s="88"/>
      <c r="B24" s="89"/>
      <c r="C24" s="85"/>
      <c r="D24" s="89"/>
      <c r="E24" s="89"/>
      <c r="F24" s="319"/>
      <c r="G24" s="1005"/>
    </row>
    <row r="25" spans="1:7" x14ac:dyDescent="0.3">
      <c r="A25" s="88"/>
      <c r="B25" s="89"/>
      <c r="C25" s="85"/>
      <c r="D25" s="89"/>
      <c r="E25" s="89"/>
      <c r="F25" s="319"/>
      <c r="G25" s="1005"/>
    </row>
    <row r="26" spans="1:7" x14ac:dyDescent="0.3">
      <c r="A26" s="88"/>
      <c r="B26" s="89"/>
      <c r="C26" s="85"/>
      <c r="D26" s="89"/>
      <c r="E26" s="89"/>
      <c r="F26" s="319"/>
      <c r="G26" s="1005"/>
    </row>
    <row r="27" spans="1:7" x14ac:dyDescent="0.3">
      <c r="A27" s="88"/>
      <c r="B27" s="89"/>
      <c r="C27" s="85"/>
      <c r="D27" s="89"/>
      <c r="E27" s="89"/>
      <c r="F27" s="319"/>
      <c r="G27" s="1005"/>
    </row>
    <row r="28" spans="1:7" x14ac:dyDescent="0.3">
      <c r="A28" s="88"/>
      <c r="B28" s="89"/>
      <c r="C28" s="85"/>
      <c r="D28" s="89"/>
      <c r="E28" s="89"/>
      <c r="F28" s="319"/>
      <c r="G28" s="1005"/>
    </row>
    <row r="29" spans="1:7" x14ac:dyDescent="0.3">
      <c r="A29" s="88"/>
      <c r="B29" s="89"/>
      <c r="C29" s="85"/>
      <c r="D29" s="89"/>
      <c r="E29" s="89"/>
      <c r="F29" s="319"/>
      <c r="G29" s="1005"/>
    </row>
    <row r="30" spans="1:7" x14ac:dyDescent="0.3">
      <c r="A30" s="88"/>
      <c r="B30" s="89"/>
      <c r="C30" s="85"/>
      <c r="D30" s="89"/>
      <c r="E30" s="89"/>
      <c r="F30" s="319"/>
      <c r="G30" s="1005"/>
    </row>
    <row r="31" spans="1:7" x14ac:dyDescent="0.3">
      <c r="A31" s="88"/>
      <c r="B31" s="89"/>
      <c r="C31" s="85"/>
      <c r="D31" s="89"/>
      <c r="E31" s="89"/>
      <c r="F31" s="319"/>
      <c r="G31" s="1005"/>
    </row>
    <row r="32" spans="1:7" x14ac:dyDescent="0.3">
      <c r="A32" s="88"/>
      <c r="B32" s="89"/>
      <c r="C32" s="85"/>
      <c r="D32" s="89"/>
      <c r="E32" s="89"/>
      <c r="F32" s="319"/>
      <c r="G32" s="1005"/>
    </row>
    <row r="33" spans="1:7" x14ac:dyDescent="0.3">
      <c r="A33" s="88"/>
      <c r="B33" s="89"/>
      <c r="C33" s="85"/>
      <c r="D33" s="89"/>
      <c r="E33" s="89"/>
      <c r="F33" s="319"/>
      <c r="G33" s="1005"/>
    </row>
    <row r="34" spans="1:7" ht="15" thickBot="1" x14ac:dyDescent="0.35">
      <c r="A34" s="331"/>
      <c r="B34" s="332"/>
      <c r="C34" s="186"/>
      <c r="D34" s="332"/>
      <c r="E34" s="332"/>
      <c r="F34" s="333"/>
      <c r="G34" s="1005"/>
    </row>
    <row r="35" spans="1:7" ht="15" thickBot="1" x14ac:dyDescent="0.35">
      <c r="A35" s="881" t="s">
        <v>327</v>
      </c>
      <c r="B35" s="1016">
        <f>SUM(B20:B34)</f>
        <v>0</v>
      </c>
      <c r="C35" s="1017"/>
      <c r="D35" s="1016" t="e">
        <f>AVERAGE(D20:D34)</f>
        <v>#DIV/0!</v>
      </c>
      <c r="E35" s="1016" t="e">
        <f>AVERAGE(E20:E34)</f>
        <v>#DIV/0!</v>
      </c>
      <c r="F35" s="1018"/>
      <c r="G35" s="1005"/>
    </row>
    <row r="36" spans="1:7" ht="15" thickTop="1" x14ac:dyDescent="0.3">
      <c r="A36" s="1019"/>
      <c r="B36" s="991"/>
      <c r="C36" s="1020"/>
      <c r="D36" s="1019"/>
      <c r="E36" s="1020"/>
      <c r="F36" s="991"/>
    </row>
  </sheetData>
  <sheetProtection algorithmName="SHA-512" hashValue="vmb4uTzsd65H/T/473fe41DoyFOYnhuEcfMrOYY0ls1iRMBJCCUcIK/v7ucj8V5XCVnMQ/quHrJt5OpQS/dLqw==" saltValue="0dzI32YqD6pPBigRFNE66A==" spinCount="100000" sheet="1" selectLockedCells="1"/>
  <mergeCells count="2">
    <mergeCell ref="A17:F18"/>
    <mergeCell ref="A3:D3"/>
  </mergeCells>
  <hyperlinks>
    <hyperlink ref="A3:D3" location="WORKSHEET_7C__HOUSING_DATA__Only_Required_if_addressing_Project_Criteria_2__Affordable_Housing" display="Housing Units Within TIF District Area Prior to TIF District Creation" xr:uid="{00000000-0004-0000-1600-000000000000}"/>
  </hyperlinks>
  <pageMargins left="0.25" right="0.25" top="0.75" bottom="0.75" header="0.3" footer="0.3"/>
  <pageSetup paperSize="17" scale="96" orientation="landscape"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101"/>
  <sheetViews>
    <sheetView zoomScaleNormal="100" workbookViewId="0">
      <selection activeCell="A9" sqref="A9"/>
    </sheetView>
  </sheetViews>
  <sheetFormatPr defaultColWidth="8.33203125" defaultRowHeight="14.4" x14ac:dyDescent="0.3"/>
  <cols>
    <col min="1" max="1" width="26.33203125" style="395" customWidth="1"/>
    <col min="2" max="2" width="25.88671875" style="1036" customWidth="1"/>
    <col min="3" max="3" width="25.88671875" style="1037" customWidth="1"/>
    <col min="4" max="4" width="17.5546875" style="1037" customWidth="1"/>
    <col min="5" max="5" width="14.5546875" style="1025" customWidth="1"/>
    <col min="6" max="9" width="14" style="1025" customWidth="1"/>
    <col min="10" max="16384" width="8.33203125" style="395"/>
  </cols>
  <sheetData>
    <row r="1" spans="1:18" s="369" customFormat="1" x14ac:dyDescent="0.3">
      <c r="A1" s="367" t="str">
        <f>'1-Years and Tax Rates'!B1</f>
        <v>(Municipality)</v>
      </c>
      <c r="B1" s="368"/>
    </row>
    <row r="2" spans="1:18" s="369" customFormat="1" ht="15" thickBot="1" x14ac:dyDescent="0.35">
      <c r="A2" s="1125">
        <f>'1-Years and Tax Rates'!B2</f>
        <v>42917</v>
      </c>
    </row>
    <row r="3" spans="1:18" ht="24.6" thickTop="1" thickBot="1" x14ac:dyDescent="0.35">
      <c r="A3" s="1554" t="s">
        <v>568</v>
      </c>
      <c r="B3" s="1555"/>
      <c r="C3" s="1555"/>
      <c r="D3" s="1556"/>
    </row>
    <row r="4" spans="1:18" s="388" customFormat="1" ht="51" customHeight="1" thickBot="1" x14ac:dyDescent="0.35">
      <c r="A4" s="1026" t="s">
        <v>236</v>
      </c>
      <c r="B4" s="1027" t="s">
        <v>237</v>
      </c>
      <c r="C4" s="1028" t="s">
        <v>240</v>
      </c>
      <c r="D4" s="1126" t="s">
        <v>238</v>
      </c>
      <c r="E4" s="1029"/>
      <c r="F4" s="1553"/>
      <c r="G4" s="1553"/>
      <c r="H4" s="1553"/>
      <c r="I4" s="1553"/>
      <c r="J4" s="387"/>
      <c r="K4" s="387"/>
      <c r="L4" s="387"/>
      <c r="M4" s="387"/>
      <c r="N4" s="387"/>
      <c r="O4" s="387"/>
      <c r="P4" s="387"/>
      <c r="Q4" s="387"/>
      <c r="R4" s="387"/>
    </row>
    <row r="5" spans="1:18" s="387" customFormat="1" ht="29.25" customHeight="1" x14ac:dyDescent="0.3">
      <c r="A5" s="1219" t="s">
        <v>796</v>
      </c>
      <c r="B5" s="1030"/>
      <c r="C5" s="1031">
        <f>SUM(C7:C1903)</f>
        <v>0</v>
      </c>
      <c r="D5" s="1127">
        <f>SUM(D7:D1903)</f>
        <v>0</v>
      </c>
      <c r="E5" s="1029"/>
      <c r="F5" s="1029"/>
      <c r="G5" s="1029"/>
      <c r="H5" s="1029"/>
      <c r="I5" s="1029"/>
    </row>
    <row r="6" spans="1:18" s="387" customFormat="1" ht="27" customHeight="1" thickBot="1" x14ac:dyDescent="0.35">
      <c r="A6" s="1215" t="s">
        <v>239</v>
      </c>
      <c r="B6" s="1216" t="s">
        <v>241</v>
      </c>
      <c r="C6" s="1217">
        <v>20</v>
      </c>
      <c r="D6" s="1218">
        <v>12</v>
      </c>
      <c r="E6" s="1032"/>
      <c r="F6" s="1032"/>
      <c r="G6" s="1032"/>
      <c r="H6" s="1032"/>
      <c r="I6" s="1032"/>
    </row>
    <row r="7" spans="1:18" ht="25.35" customHeight="1" x14ac:dyDescent="0.3">
      <c r="A7" s="1038"/>
      <c r="B7" s="1039"/>
      <c r="C7" s="1040"/>
      <c r="D7" s="1128"/>
      <c r="E7" s="1033"/>
      <c r="F7" s="1033"/>
      <c r="G7" s="1033"/>
      <c r="H7" s="1034"/>
      <c r="I7" s="1033"/>
    </row>
    <row r="8" spans="1:18" ht="25.35" customHeight="1" x14ac:dyDescent="0.3">
      <c r="A8" s="1041"/>
      <c r="B8" s="1042"/>
      <c r="C8" s="1043"/>
      <c r="D8" s="1129"/>
      <c r="E8" s="1033"/>
      <c r="F8" s="1033"/>
      <c r="G8" s="1033"/>
      <c r="H8" s="1034"/>
      <c r="I8" s="1033"/>
    </row>
    <row r="9" spans="1:18" ht="25.35" customHeight="1" x14ac:dyDescent="0.3">
      <c r="A9" s="1041"/>
      <c r="B9" s="1042"/>
      <c r="C9" s="1043"/>
      <c r="D9" s="1129"/>
      <c r="E9" s="1033"/>
      <c r="F9" s="1033"/>
      <c r="G9" s="1033"/>
      <c r="H9" s="1034"/>
      <c r="I9" s="1033"/>
    </row>
    <row r="10" spans="1:18" ht="25.35" customHeight="1" x14ac:dyDescent="0.3">
      <c r="A10" s="1041"/>
      <c r="B10" s="1042"/>
      <c r="C10" s="1043"/>
      <c r="D10" s="1129"/>
      <c r="E10" s="1033"/>
      <c r="F10" s="1033"/>
      <c r="G10" s="1033"/>
      <c r="H10" s="1034"/>
      <c r="I10" s="1033"/>
    </row>
    <row r="11" spans="1:18" ht="25.35" customHeight="1" x14ac:dyDescent="0.3">
      <c r="A11" s="1041"/>
      <c r="B11" s="1042"/>
      <c r="C11" s="1043"/>
      <c r="D11" s="1129"/>
      <c r="E11" s="1033"/>
      <c r="F11" s="1033"/>
      <c r="G11" s="1033"/>
      <c r="H11" s="1034"/>
      <c r="I11" s="1033"/>
    </row>
    <row r="12" spans="1:18" ht="25.35" customHeight="1" x14ac:dyDescent="0.3">
      <c r="A12" s="1041"/>
      <c r="B12" s="1042"/>
      <c r="C12" s="1043"/>
      <c r="D12" s="1129"/>
      <c r="E12" s="1033"/>
      <c r="F12" s="1033"/>
      <c r="G12" s="1033"/>
      <c r="H12" s="1034"/>
      <c r="I12" s="1033"/>
    </row>
    <row r="13" spans="1:18" ht="25.35" customHeight="1" x14ac:dyDescent="0.3">
      <c r="A13" s="1041"/>
      <c r="B13" s="1042"/>
      <c r="C13" s="1043"/>
      <c r="D13" s="1129"/>
      <c r="E13" s="1033"/>
      <c r="F13" s="1033"/>
      <c r="G13" s="1033"/>
      <c r="H13" s="1034"/>
      <c r="I13" s="1033"/>
    </row>
    <row r="14" spans="1:18" ht="25.35" customHeight="1" x14ac:dyDescent="0.3">
      <c r="A14" s="1041"/>
      <c r="B14" s="1042"/>
      <c r="C14" s="1043"/>
      <c r="D14" s="1129"/>
      <c r="E14" s="1033"/>
      <c r="F14" s="1033"/>
      <c r="G14" s="1033"/>
      <c r="H14" s="1034"/>
      <c r="I14" s="1033"/>
    </row>
    <row r="15" spans="1:18" ht="25.35" customHeight="1" x14ac:dyDescent="0.3">
      <c r="A15" s="1041"/>
      <c r="B15" s="1042"/>
      <c r="C15" s="1043"/>
      <c r="D15" s="1129"/>
      <c r="E15" s="1033"/>
      <c r="F15" s="1033"/>
      <c r="G15" s="1033"/>
      <c r="H15" s="1034"/>
      <c r="I15" s="1033"/>
    </row>
    <row r="16" spans="1:18" ht="25.35" customHeight="1" x14ac:dyDescent="0.3">
      <c r="A16" s="1041"/>
      <c r="B16" s="1042"/>
      <c r="C16" s="1043"/>
      <c r="D16" s="1129"/>
      <c r="E16" s="1033"/>
      <c r="F16" s="1033"/>
      <c r="G16" s="1033"/>
      <c r="H16" s="1034"/>
      <c r="I16" s="1033"/>
    </row>
    <row r="17" spans="1:9" ht="25.35" customHeight="1" x14ac:dyDescent="0.3">
      <c r="A17" s="1041"/>
      <c r="B17" s="1042"/>
      <c r="C17" s="1043"/>
      <c r="D17" s="1129"/>
      <c r="E17" s="1033"/>
      <c r="F17" s="1033"/>
      <c r="G17" s="1033"/>
      <c r="H17" s="1034"/>
      <c r="I17" s="1033"/>
    </row>
    <row r="18" spans="1:9" ht="25.35" customHeight="1" x14ac:dyDescent="0.3">
      <c r="A18" s="1041"/>
      <c r="B18" s="1042"/>
      <c r="C18" s="1043"/>
      <c r="D18" s="1130"/>
      <c r="E18" s="1035"/>
      <c r="F18" s="1035"/>
      <c r="G18" s="1035"/>
      <c r="H18" s="885"/>
      <c r="I18" s="1035"/>
    </row>
    <row r="19" spans="1:9" ht="24.6" customHeight="1" x14ac:dyDescent="0.3">
      <c r="A19" s="1044"/>
      <c r="B19" s="1045"/>
      <c r="C19" s="1046"/>
      <c r="D19" s="1131"/>
    </row>
    <row r="20" spans="1:9" ht="24.6" customHeight="1" x14ac:dyDescent="0.3">
      <c r="A20" s="1044"/>
      <c r="B20" s="1047"/>
      <c r="C20" s="1046"/>
      <c r="D20" s="1131"/>
    </row>
    <row r="21" spans="1:9" ht="24.6" customHeight="1" x14ac:dyDescent="0.3">
      <c r="A21" s="1044"/>
      <c r="B21" s="1047"/>
      <c r="C21" s="1046"/>
      <c r="D21" s="1131"/>
    </row>
    <row r="22" spans="1:9" ht="24.6" customHeight="1" x14ac:dyDescent="0.3">
      <c r="A22" s="1044"/>
      <c r="B22" s="1047"/>
      <c r="C22" s="1046"/>
      <c r="D22" s="1131"/>
    </row>
    <row r="23" spans="1:9" ht="24.6" customHeight="1" x14ac:dyDescent="0.3">
      <c r="A23" s="1044"/>
      <c r="B23" s="1047"/>
      <c r="C23" s="1046"/>
      <c r="D23" s="1131"/>
    </row>
    <row r="24" spans="1:9" ht="24.6" customHeight="1" x14ac:dyDescent="0.3">
      <c r="A24" s="1044"/>
      <c r="B24" s="1047"/>
      <c r="C24" s="1046"/>
      <c r="D24" s="1131"/>
    </row>
    <row r="25" spans="1:9" ht="24.6" customHeight="1" x14ac:dyDescent="0.3">
      <c r="A25" s="1044"/>
      <c r="B25" s="1047"/>
      <c r="C25" s="1046"/>
      <c r="D25" s="1131"/>
    </row>
    <row r="26" spans="1:9" ht="24.6" customHeight="1" x14ac:dyDescent="0.3">
      <c r="A26" s="1044"/>
      <c r="B26" s="1047"/>
      <c r="C26" s="1046"/>
      <c r="D26" s="1131"/>
    </row>
    <row r="27" spans="1:9" ht="24.6" customHeight="1" x14ac:dyDescent="0.3">
      <c r="A27" s="1044"/>
      <c r="B27" s="1047"/>
      <c r="C27" s="1046"/>
      <c r="D27" s="1131"/>
    </row>
    <row r="28" spans="1:9" ht="24.6" customHeight="1" x14ac:dyDescent="0.3">
      <c r="A28" s="1044"/>
      <c r="B28" s="1047"/>
      <c r="C28" s="1046"/>
      <c r="D28" s="1131"/>
    </row>
    <row r="29" spans="1:9" ht="24.6" customHeight="1" x14ac:dyDescent="0.3">
      <c r="A29" s="1044"/>
      <c r="B29" s="1047"/>
      <c r="C29" s="1046"/>
      <c r="D29" s="1131"/>
    </row>
    <row r="30" spans="1:9" ht="24.6" customHeight="1" x14ac:dyDescent="0.3">
      <c r="A30" s="1044"/>
      <c r="B30" s="1047"/>
      <c r="C30" s="1046"/>
      <c r="D30" s="1131"/>
    </row>
    <row r="31" spans="1:9" ht="24.6" customHeight="1" x14ac:dyDescent="0.3">
      <c r="A31" s="1044"/>
      <c r="B31" s="1047"/>
      <c r="C31" s="1046"/>
      <c r="D31" s="1131"/>
    </row>
    <row r="32" spans="1:9" ht="24.6" customHeight="1" x14ac:dyDescent="0.3">
      <c r="A32" s="1044"/>
      <c r="B32" s="1047"/>
      <c r="C32" s="1046"/>
      <c r="D32" s="1131"/>
    </row>
    <row r="33" spans="1:4" ht="24.6" customHeight="1" x14ac:dyDescent="0.3">
      <c r="A33" s="1044"/>
      <c r="B33" s="1047"/>
      <c r="C33" s="1046"/>
      <c r="D33" s="1131"/>
    </row>
    <row r="34" spans="1:4" ht="24.6" customHeight="1" x14ac:dyDescent="0.3">
      <c r="A34" s="1044"/>
      <c r="B34" s="1047"/>
      <c r="C34" s="1046"/>
      <c r="D34" s="1131"/>
    </row>
    <row r="35" spans="1:4" ht="24.6" customHeight="1" x14ac:dyDescent="0.3">
      <c r="A35" s="1044"/>
      <c r="B35" s="1047"/>
      <c r="C35" s="1046"/>
      <c r="D35" s="1131"/>
    </row>
    <row r="36" spans="1:4" ht="24.6" customHeight="1" x14ac:dyDescent="0.3">
      <c r="A36" s="1044"/>
      <c r="B36" s="1047"/>
      <c r="C36" s="1046"/>
      <c r="D36" s="1131"/>
    </row>
    <row r="37" spans="1:4" ht="24.6" customHeight="1" x14ac:dyDescent="0.3">
      <c r="A37" s="1044"/>
      <c r="B37" s="1047"/>
      <c r="C37" s="1046"/>
      <c r="D37" s="1131"/>
    </row>
    <row r="38" spans="1:4" ht="24.6" customHeight="1" x14ac:dyDescent="0.3">
      <c r="A38" s="1044"/>
      <c r="B38" s="1047"/>
      <c r="C38" s="1046"/>
      <c r="D38" s="1131"/>
    </row>
    <row r="39" spans="1:4" ht="24.6" customHeight="1" x14ac:dyDescent="0.3">
      <c r="A39" s="1044"/>
      <c r="B39" s="1047"/>
      <c r="C39" s="1046"/>
      <c r="D39" s="1131"/>
    </row>
    <row r="40" spans="1:4" ht="24.6" customHeight="1" x14ac:dyDescent="0.3">
      <c r="A40" s="1044"/>
      <c r="B40" s="1047"/>
      <c r="C40" s="1046"/>
      <c r="D40" s="1131"/>
    </row>
    <row r="41" spans="1:4" ht="24.6" customHeight="1" x14ac:dyDescent="0.3">
      <c r="A41" s="1044"/>
      <c r="B41" s="1047"/>
      <c r="C41" s="1046"/>
      <c r="D41" s="1131"/>
    </row>
    <row r="42" spans="1:4" ht="24.6" customHeight="1" x14ac:dyDescent="0.3">
      <c r="A42" s="1044"/>
      <c r="B42" s="1047"/>
      <c r="C42" s="1046"/>
      <c r="D42" s="1131"/>
    </row>
    <row r="43" spans="1:4" ht="24.6" customHeight="1" x14ac:dyDescent="0.3">
      <c r="A43" s="1044"/>
      <c r="B43" s="1047"/>
      <c r="C43" s="1046"/>
      <c r="D43" s="1131"/>
    </row>
    <row r="44" spans="1:4" ht="24.6" customHeight="1" x14ac:dyDescent="0.3">
      <c r="A44" s="1044"/>
      <c r="B44" s="1047"/>
      <c r="C44" s="1046"/>
      <c r="D44" s="1131"/>
    </row>
    <row r="45" spans="1:4" ht="24.6" customHeight="1" x14ac:dyDescent="0.3">
      <c r="A45" s="1044"/>
      <c r="B45" s="1047"/>
      <c r="C45" s="1046"/>
      <c r="D45" s="1131"/>
    </row>
    <row r="46" spans="1:4" ht="24.6" customHeight="1" x14ac:dyDescent="0.3">
      <c r="A46" s="1044"/>
      <c r="B46" s="1047"/>
      <c r="C46" s="1046"/>
      <c r="D46" s="1131"/>
    </row>
    <row r="47" spans="1:4" ht="24.6" customHeight="1" x14ac:dyDescent="0.3">
      <c r="A47" s="1044"/>
      <c r="B47" s="1047"/>
      <c r="C47" s="1046"/>
      <c r="D47" s="1131"/>
    </row>
    <row r="48" spans="1:4" ht="24.6" customHeight="1" x14ac:dyDescent="0.3">
      <c r="A48" s="1044"/>
      <c r="B48" s="1047"/>
      <c r="C48" s="1046"/>
      <c r="D48" s="1131"/>
    </row>
    <row r="49" spans="1:4" ht="24.6" customHeight="1" x14ac:dyDescent="0.3">
      <c r="A49" s="1044"/>
      <c r="B49" s="1047"/>
      <c r="C49" s="1046"/>
      <c r="D49" s="1131"/>
    </row>
    <row r="50" spans="1:4" ht="24.6" customHeight="1" x14ac:dyDescent="0.3">
      <c r="A50" s="1044"/>
      <c r="B50" s="1047"/>
      <c r="C50" s="1046"/>
      <c r="D50" s="1131"/>
    </row>
    <row r="51" spans="1:4" ht="24.6" customHeight="1" x14ac:dyDescent="0.3">
      <c r="A51" s="1044"/>
      <c r="B51" s="1047"/>
      <c r="C51" s="1046"/>
      <c r="D51" s="1131"/>
    </row>
    <row r="52" spans="1:4" ht="24.6" customHeight="1" x14ac:dyDescent="0.3">
      <c r="A52" s="1044"/>
      <c r="B52" s="1047"/>
      <c r="C52" s="1046"/>
      <c r="D52" s="1131"/>
    </row>
    <row r="53" spans="1:4" ht="24.6" customHeight="1" x14ac:dyDescent="0.3">
      <c r="A53" s="1044"/>
      <c r="B53" s="1047"/>
      <c r="C53" s="1046"/>
      <c r="D53" s="1131"/>
    </row>
    <row r="54" spans="1:4" ht="24.6" customHeight="1" x14ac:dyDescent="0.3">
      <c r="A54" s="1044"/>
      <c r="B54" s="1047"/>
      <c r="C54" s="1046"/>
      <c r="D54" s="1131"/>
    </row>
    <row r="55" spans="1:4" ht="24.6" customHeight="1" x14ac:dyDescent="0.3">
      <c r="A55" s="1044"/>
      <c r="B55" s="1047"/>
      <c r="C55" s="1046"/>
      <c r="D55" s="1131"/>
    </row>
    <row r="56" spans="1:4" ht="24.6" customHeight="1" x14ac:dyDescent="0.3">
      <c r="A56" s="1044"/>
      <c r="B56" s="1047"/>
      <c r="C56" s="1046"/>
      <c r="D56" s="1131"/>
    </row>
    <row r="57" spans="1:4" ht="24.6" customHeight="1" x14ac:dyDescent="0.3">
      <c r="A57" s="1044"/>
      <c r="B57" s="1047"/>
      <c r="C57" s="1046"/>
      <c r="D57" s="1131"/>
    </row>
    <row r="58" spans="1:4" ht="24.6" customHeight="1" x14ac:dyDescent="0.3">
      <c r="A58" s="1044"/>
      <c r="B58" s="1047"/>
      <c r="C58" s="1046"/>
      <c r="D58" s="1131"/>
    </row>
    <row r="59" spans="1:4" ht="24.6" customHeight="1" x14ac:dyDescent="0.3">
      <c r="A59" s="1044"/>
      <c r="B59" s="1047"/>
      <c r="C59" s="1046"/>
      <c r="D59" s="1131"/>
    </row>
    <row r="60" spans="1:4" ht="24.6" customHeight="1" x14ac:dyDescent="0.3">
      <c r="A60" s="1044"/>
      <c r="B60" s="1047"/>
      <c r="C60" s="1046"/>
      <c r="D60" s="1131"/>
    </row>
    <row r="61" spans="1:4" ht="24.6" customHeight="1" x14ac:dyDescent="0.3">
      <c r="A61" s="1044"/>
      <c r="B61" s="1047"/>
      <c r="C61" s="1046"/>
      <c r="D61" s="1131"/>
    </row>
    <row r="62" spans="1:4" ht="24.6" customHeight="1" x14ac:dyDescent="0.3">
      <c r="A62" s="1044"/>
      <c r="B62" s="1047"/>
      <c r="C62" s="1046"/>
      <c r="D62" s="1131"/>
    </row>
    <row r="63" spans="1:4" ht="24.6" customHeight="1" x14ac:dyDescent="0.3">
      <c r="A63" s="1044"/>
      <c r="B63" s="1047"/>
      <c r="C63" s="1046"/>
      <c r="D63" s="1131"/>
    </row>
    <row r="64" spans="1:4" ht="24.6" customHeight="1" x14ac:dyDescent="0.3">
      <c r="A64" s="1044"/>
      <c r="B64" s="1047"/>
      <c r="C64" s="1046"/>
      <c r="D64" s="1131"/>
    </row>
    <row r="65" spans="1:4" ht="24.6" customHeight="1" x14ac:dyDescent="0.3">
      <c r="A65" s="1044"/>
      <c r="B65" s="1047"/>
      <c r="C65" s="1046"/>
      <c r="D65" s="1131"/>
    </row>
    <row r="66" spans="1:4" ht="24.6" customHeight="1" x14ac:dyDescent="0.3">
      <c r="A66" s="1044"/>
      <c r="B66" s="1047"/>
      <c r="C66" s="1046"/>
      <c r="D66" s="1131"/>
    </row>
    <row r="67" spans="1:4" ht="24.6" customHeight="1" x14ac:dyDescent="0.3">
      <c r="A67" s="1044"/>
      <c r="B67" s="1047"/>
      <c r="C67" s="1046"/>
      <c r="D67" s="1131"/>
    </row>
    <row r="68" spans="1:4" ht="24.6" customHeight="1" x14ac:dyDescent="0.3">
      <c r="A68" s="1044"/>
      <c r="B68" s="1047"/>
      <c r="C68" s="1046"/>
      <c r="D68" s="1131"/>
    </row>
    <row r="69" spans="1:4" ht="24.6" customHeight="1" x14ac:dyDescent="0.3">
      <c r="A69" s="1044"/>
      <c r="B69" s="1047"/>
      <c r="C69" s="1046"/>
      <c r="D69" s="1131"/>
    </row>
    <row r="70" spans="1:4" ht="24.6" customHeight="1" x14ac:dyDescent="0.3">
      <c r="A70" s="1044"/>
      <c r="B70" s="1047"/>
      <c r="C70" s="1046"/>
      <c r="D70" s="1131"/>
    </row>
    <row r="71" spans="1:4" ht="24.6" customHeight="1" x14ac:dyDescent="0.3">
      <c r="A71" s="1044"/>
      <c r="B71" s="1047"/>
      <c r="C71" s="1046"/>
      <c r="D71" s="1131"/>
    </row>
    <row r="72" spans="1:4" ht="24.6" customHeight="1" x14ac:dyDescent="0.3">
      <c r="A72" s="1044"/>
      <c r="B72" s="1047"/>
      <c r="C72" s="1046"/>
      <c r="D72" s="1131"/>
    </row>
    <row r="73" spans="1:4" ht="24.6" customHeight="1" x14ac:dyDescent="0.3">
      <c r="A73" s="1044"/>
      <c r="B73" s="1047"/>
      <c r="C73" s="1046"/>
      <c r="D73" s="1131"/>
    </row>
    <row r="74" spans="1:4" ht="24.6" customHeight="1" x14ac:dyDescent="0.3">
      <c r="A74" s="1044"/>
      <c r="B74" s="1047"/>
      <c r="C74" s="1046"/>
      <c r="D74" s="1131"/>
    </row>
    <row r="75" spans="1:4" ht="24.6" customHeight="1" x14ac:dyDescent="0.3">
      <c r="A75" s="1044"/>
      <c r="B75" s="1047"/>
      <c r="C75" s="1046"/>
      <c r="D75" s="1131"/>
    </row>
    <row r="76" spans="1:4" ht="24.6" customHeight="1" x14ac:dyDescent="0.3">
      <c r="A76" s="1044"/>
      <c r="B76" s="1047"/>
      <c r="C76" s="1046"/>
      <c r="D76" s="1131"/>
    </row>
    <row r="77" spans="1:4" ht="24.6" customHeight="1" x14ac:dyDescent="0.3">
      <c r="A77" s="1044"/>
      <c r="B77" s="1047"/>
      <c r="C77" s="1046"/>
      <c r="D77" s="1131"/>
    </row>
    <row r="78" spans="1:4" ht="24.6" customHeight="1" x14ac:dyDescent="0.3">
      <c r="A78" s="1044"/>
      <c r="B78" s="1047"/>
      <c r="C78" s="1046"/>
      <c r="D78" s="1131"/>
    </row>
    <row r="79" spans="1:4" ht="24.6" customHeight="1" x14ac:dyDescent="0.3">
      <c r="A79" s="1044"/>
      <c r="B79" s="1047"/>
      <c r="C79" s="1046"/>
      <c r="D79" s="1131"/>
    </row>
    <row r="80" spans="1:4" ht="24.6" customHeight="1" x14ac:dyDescent="0.3">
      <c r="A80" s="1044"/>
      <c r="B80" s="1047"/>
      <c r="C80" s="1046"/>
      <c r="D80" s="1131"/>
    </row>
    <row r="81" spans="1:4" ht="24.6" customHeight="1" x14ac:dyDescent="0.3">
      <c r="A81" s="1044"/>
      <c r="B81" s="1047"/>
      <c r="C81" s="1046"/>
      <c r="D81" s="1131"/>
    </row>
    <row r="82" spans="1:4" ht="24.6" customHeight="1" x14ac:dyDescent="0.3">
      <c r="A82" s="1044"/>
      <c r="B82" s="1047"/>
      <c r="C82" s="1046"/>
      <c r="D82" s="1131"/>
    </row>
    <row r="83" spans="1:4" ht="24.6" customHeight="1" x14ac:dyDescent="0.3">
      <c r="A83" s="1044"/>
      <c r="B83" s="1047"/>
      <c r="C83" s="1046"/>
      <c r="D83" s="1131"/>
    </row>
    <row r="84" spans="1:4" ht="24.6" customHeight="1" x14ac:dyDescent="0.3">
      <c r="A84" s="1044"/>
      <c r="B84" s="1047"/>
      <c r="C84" s="1046"/>
      <c r="D84" s="1131"/>
    </row>
    <row r="85" spans="1:4" ht="24.6" customHeight="1" x14ac:dyDescent="0.3">
      <c r="A85" s="1044"/>
      <c r="B85" s="1047"/>
      <c r="C85" s="1046"/>
      <c r="D85" s="1131"/>
    </row>
    <row r="86" spans="1:4" ht="24.6" customHeight="1" x14ac:dyDescent="0.3">
      <c r="A86" s="1044"/>
      <c r="B86" s="1047"/>
      <c r="C86" s="1046"/>
      <c r="D86" s="1131"/>
    </row>
    <row r="87" spans="1:4" ht="24.6" customHeight="1" x14ac:dyDescent="0.3">
      <c r="A87" s="1044"/>
      <c r="B87" s="1047"/>
      <c r="C87" s="1046"/>
      <c r="D87" s="1131"/>
    </row>
    <row r="88" spans="1:4" ht="24.6" customHeight="1" x14ac:dyDescent="0.3">
      <c r="A88" s="1044"/>
      <c r="B88" s="1047"/>
      <c r="C88" s="1046"/>
      <c r="D88" s="1131"/>
    </row>
    <row r="89" spans="1:4" ht="24.6" customHeight="1" x14ac:dyDescent="0.3">
      <c r="A89" s="1044"/>
      <c r="B89" s="1047"/>
      <c r="C89" s="1046"/>
      <c r="D89" s="1131"/>
    </row>
    <row r="90" spans="1:4" ht="24.6" customHeight="1" x14ac:dyDescent="0.3">
      <c r="A90" s="1044"/>
      <c r="B90" s="1047"/>
      <c r="C90" s="1046"/>
      <c r="D90" s="1131"/>
    </row>
    <row r="91" spans="1:4" ht="24.6" customHeight="1" x14ac:dyDescent="0.3">
      <c r="A91" s="1044"/>
      <c r="B91" s="1047"/>
      <c r="C91" s="1046"/>
      <c r="D91" s="1131"/>
    </row>
    <row r="92" spans="1:4" ht="24.6" customHeight="1" x14ac:dyDescent="0.3">
      <c r="A92" s="1044"/>
      <c r="B92" s="1047"/>
      <c r="C92" s="1046"/>
      <c r="D92" s="1131"/>
    </row>
    <row r="93" spans="1:4" ht="24.6" customHeight="1" x14ac:dyDescent="0.3">
      <c r="A93" s="1044"/>
      <c r="B93" s="1047"/>
      <c r="C93" s="1046"/>
      <c r="D93" s="1131"/>
    </row>
    <row r="94" spans="1:4" ht="24.6" customHeight="1" x14ac:dyDescent="0.3">
      <c r="A94" s="1044"/>
      <c r="B94" s="1047"/>
      <c r="C94" s="1046"/>
      <c r="D94" s="1131"/>
    </row>
    <row r="95" spans="1:4" ht="24.6" customHeight="1" x14ac:dyDescent="0.3">
      <c r="A95" s="1044"/>
      <c r="B95" s="1047"/>
      <c r="C95" s="1046"/>
      <c r="D95" s="1131"/>
    </row>
    <row r="96" spans="1:4" ht="24.6" customHeight="1" x14ac:dyDescent="0.3">
      <c r="A96" s="1044"/>
      <c r="B96" s="1047"/>
      <c r="C96" s="1046"/>
      <c r="D96" s="1131"/>
    </row>
    <row r="97" spans="1:4" ht="24.6" customHeight="1" x14ac:dyDescent="0.3">
      <c r="A97" s="1044"/>
      <c r="B97" s="1047"/>
      <c r="C97" s="1046"/>
      <c r="D97" s="1131"/>
    </row>
    <row r="98" spans="1:4" ht="24.6" customHeight="1" x14ac:dyDescent="0.3">
      <c r="A98" s="1044"/>
      <c r="B98" s="1047"/>
      <c r="C98" s="1046"/>
      <c r="D98" s="1131"/>
    </row>
    <row r="99" spans="1:4" ht="24.6" customHeight="1" x14ac:dyDescent="0.3">
      <c r="A99" s="1044"/>
      <c r="B99" s="1047"/>
      <c r="C99" s="1046"/>
      <c r="D99" s="1131"/>
    </row>
    <row r="100" spans="1:4" ht="24.6" customHeight="1" thickBot="1" x14ac:dyDescent="0.35">
      <c r="A100" s="1048"/>
      <c r="B100" s="1049"/>
      <c r="C100" s="1050"/>
      <c r="D100" s="1132"/>
    </row>
    <row r="101" spans="1:4" ht="24.6" customHeight="1" thickTop="1" x14ac:dyDescent="0.3"/>
  </sheetData>
  <sheetProtection algorithmName="SHA-512" hashValue="1Ccon0SNfPtZd/7N59hW/y5QMUmeFy+DDFjf8jvjC22dZZvf1Ory9ecKmy7JWfTATOLiN9ioIvE1ubLDJsoAkw==" saltValue="JtCRClDIZPUALAuBGctrlw==" spinCount="100000" sheet="1" selectLockedCells="1"/>
  <mergeCells count="2">
    <mergeCell ref="F4:I4"/>
    <mergeCell ref="A3:D3"/>
  </mergeCells>
  <hyperlinks>
    <hyperlink ref="A3:D3" location="WORKSHEET_7K__BUSINESS_AND_EMPLOYMENT_WITHIN_TIF_DISTRICT__REQUIRED_FROM_ALL_APPLICANTS" display="Businesses and Employment" xr:uid="{00000000-0004-0000-1700-000000000000}"/>
  </hyperlinks>
  <printOptions headings="1" gridLines="1"/>
  <pageMargins left="0.25" right="0.25"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zoomScaleNormal="100" workbookViewId="0">
      <selection activeCell="B4" sqref="B4"/>
    </sheetView>
  </sheetViews>
  <sheetFormatPr defaultRowHeight="14.4" x14ac:dyDescent="0.3"/>
  <cols>
    <col min="1" max="1" width="88.33203125" customWidth="1"/>
    <col min="3" max="3" width="24.5546875" customWidth="1"/>
  </cols>
  <sheetData>
    <row r="1" spans="1:3" x14ac:dyDescent="0.3">
      <c r="A1" s="342" t="str">
        <f>'1-Years and Tax Rates'!B1</f>
        <v>(Municipality)</v>
      </c>
      <c r="B1" s="341"/>
    </row>
    <row r="2" spans="1:3" ht="15" thickBot="1" x14ac:dyDescent="0.35">
      <c r="A2" s="343">
        <f>'1-Years and Tax Rates'!B2</f>
        <v>42917</v>
      </c>
    </row>
    <row r="3" spans="1:3" ht="65.400000000000006" customHeight="1" thickBot="1" x14ac:dyDescent="0.35">
      <c r="A3" s="1333" t="s">
        <v>262</v>
      </c>
      <c r="B3" s="1334"/>
      <c r="C3" s="16"/>
    </row>
    <row r="4" spans="1:3" ht="28.2" customHeight="1" thickTop="1" x14ac:dyDescent="0.3">
      <c r="A4" s="97" t="s">
        <v>251</v>
      </c>
      <c r="B4" s="354"/>
    </row>
    <row r="5" spans="1:3" ht="30.6" customHeight="1" thickBot="1" x14ac:dyDescent="0.35">
      <c r="A5" s="98" t="s">
        <v>343</v>
      </c>
      <c r="B5" s="355"/>
    </row>
    <row r="6" spans="1:3" ht="15" thickTop="1" x14ac:dyDescent="0.3"/>
  </sheetData>
  <sheetProtection algorithmName="SHA-512" hashValue="NuGRBB+GqzrqRdpT/E5r/7a/wDtuTmODovaAzJCJeFRVcslmTsjlrCIf15A/D+1GuKOLZjX9h46TX+N19W+8nQ==" saltValue="N5FGj23YSZcf2t/geKAJLQ==" spinCount="100000" sheet="1" objects="1" scenarios="1" selectLockedCells="1"/>
  <mergeCells count="1">
    <mergeCell ref="A3:B3"/>
  </mergeCells>
  <hyperlinks>
    <hyperlink ref="A3:B3" location="WORKSHEET_2__SHARE_OF_INCREMENT" display="WORKSHEET_2__SHARE_OF_INCREMENT" xr:uid="{00000000-0004-0000-0200-000000000000}"/>
  </hyperlinks>
  <pageMargins left="0.7" right="0.7" top="0.75" bottom="0.75" header="0.3" footer="0.3"/>
  <pageSetup scale="9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zoomScaleNormal="100" workbookViewId="0">
      <selection activeCell="E5" sqref="E5"/>
    </sheetView>
  </sheetViews>
  <sheetFormatPr defaultRowHeight="14.4" x14ac:dyDescent="0.3"/>
  <cols>
    <col min="1" max="1" width="43.21875" customWidth="1"/>
    <col min="2" max="2" width="21.109375" bestFit="1" customWidth="1"/>
    <col min="3" max="3" width="17.88671875" bestFit="1" customWidth="1"/>
    <col min="4" max="4" width="14" bestFit="1" customWidth="1"/>
    <col min="5" max="5" width="24" customWidth="1"/>
    <col min="6" max="6" width="14" bestFit="1" customWidth="1"/>
    <col min="7" max="7" width="35.5546875" customWidth="1"/>
  </cols>
  <sheetData>
    <row r="1" spans="1:7" x14ac:dyDescent="0.3">
      <c r="A1" s="342" t="str">
        <f>'1-Years and Tax Rates'!B1</f>
        <v>(Municipality)</v>
      </c>
      <c r="B1" s="341"/>
    </row>
    <row r="2" spans="1:7" ht="15" thickBot="1" x14ac:dyDescent="0.35">
      <c r="A2" s="343">
        <f>'1-Years and Tax Rates'!B2</f>
        <v>42917</v>
      </c>
    </row>
    <row r="3" spans="1:7" ht="87" customHeight="1" thickBot="1" x14ac:dyDescent="0.35">
      <c r="A3" s="1335" t="s">
        <v>263</v>
      </c>
      <c r="B3" s="1336"/>
      <c r="C3" s="1336"/>
      <c r="D3" s="1336"/>
      <c r="E3" s="1336"/>
      <c r="F3" s="1336"/>
      <c r="G3" s="1336"/>
    </row>
    <row r="4" spans="1:7" ht="16.8" thickTop="1" thickBot="1" x14ac:dyDescent="0.35">
      <c r="A4" s="111"/>
      <c r="B4" s="101"/>
      <c r="C4" s="102" t="s">
        <v>252</v>
      </c>
      <c r="D4" s="108"/>
      <c r="E4" s="107" t="s">
        <v>264</v>
      </c>
      <c r="F4" s="108"/>
      <c r="G4" s="106" t="s">
        <v>265</v>
      </c>
    </row>
    <row r="5" spans="1:7" ht="15.6" x14ac:dyDescent="0.3">
      <c r="A5" s="113" t="s">
        <v>253</v>
      </c>
      <c r="B5" s="104" t="s">
        <v>254</v>
      </c>
      <c r="C5" s="178">
        <f>'5H-All Parcels in District'!$E$25</f>
        <v>0</v>
      </c>
      <c r="D5" s="110"/>
      <c r="E5" s="356"/>
      <c r="F5" s="110"/>
      <c r="G5" s="126" t="e">
        <f t="shared" ref="G5:G13" si="0">C5/E5</f>
        <v>#DIV/0!</v>
      </c>
    </row>
    <row r="6" spans="1:7" ht="15.6" x14ac:dyDescent="0.3">
      <c r="A6" s="114" t="s">
        <v>255</v>
      </c>
      <c r="B6" s="95" t="s">
        <v>254</v>
      </c>
      <c r="C6" s="116">
        <f>'5H-All Parcels in District'!$C$25</f>
        <v>1</v>
      </c>
      <c r="D6" s="109"/>
      <c r="E6" s="1116"/>
      <c r="F6" s="109"/>
      <c r="G6" s="127" t="e">
        <f t="shared" si="0"/>
        <v>#DIV/0!</v>
      </c>
    </row>
    <row r="7" spans="1:7" ht="15.6" x14ac:dyDescent="0.3">
      <c r="A7" s="156" t="s">
        <v>205</v>
      </c>
      <c r="B7" s="157" t="s">
        <v>254</v>
      </c>
      <c r="C7" s="160">
        <f>'5H-All Parcels in District'!$J$25</f>
        <v>0</v>
      </c>
      <c r="D7" s="158"/>
      <c r="E7" s="357"/>
      <c r="F7" s="110"/>
      <c r="G7" s="159" t="e">
        <f t="shared" si="0"/>
        <v>#DIV/0!</v>
      </c>
    </row>
    <row r="8" spans="1:7" ht="16.2" thickBot="1" x14ac:dyDescent="0.35">
      <c r="A8" s="115" t="s">
        <v>792</v>
      </c>
      <c r="B8" s="105" t="s">
        <v>254</v>
      </c>
      <c r="C8" s="117">
        <f>SUM(C10,C12,C14)</f>
        <v>0</v>
      </c>
      <c r="D8" s="118" t="s">
        <v>256</v>
      </c>
      <c r="E8" s="131">
        <f>SUM(E10,E12)</f>
        <v>0</v>
      </c>
      <c r="F8" s="122" t="s">
        <v>257</v>
      </c>
      <c r="G8" s="128" t="e">
        <f t="shared" si="0"/>
        <v>#DIV/0!</v>
      </c>
    </row>
    <row r="9" spans="1:7" ht="15.6" x14ac:dyDescent="0.3">
      <c r="A9" s="112"/>
      <c r="B9" s="103" t="s">
        <v>258</v>
      </c>
      <c r="C9" s="132">
        <f>'5H-All Parcels in District'!$G$24</f>
        <v>0</v>
      </c>
      <c r="D9" s="119">
        <f>C9/C6</f>
        <v>0</v>
      </c>
      <c r="E9" s="358"/>
      <c r="F9" s="123" t="e">
        <f>E9/E6</f>
        <v>#DIV/0!</v>
      </c>
      <c r="G9" s="129" t="e">
        <f t="shared" si="0"/>
        <v>#DIV/0!</v>
      </c>
    </row>
    <row r="10" spans="1:7" ht="15" x14ac:dyDescent="0.3">
      <c r="A10" s="99"/>
      <c r="B10" s="95" t="s">
        <v>259</v>
      </c>
      <c r="C10" s="133">
        <f>'5H-All Parcels in District'!$G$25</f>
        <v>0</v>
      </c>
      <c r="D10" s="120" t="e">
        <f>C10/C8</f>
        <v>#DIV/0!</v>
      </c>
      <c r="E10" s="359"/>
      <c r="F10" s="124" t="e">
        <f>E10/E8</f>
        <v>#DIV/0!</v>
      </c>
      <c r="G10" s="127" t="e">
        <f t="shared" si="0"/>
        <v>#DIV/0!</v>
      </c>
    </row>
    <row r="11" spans="1:7" ht="15" x14ac:dyDescent="0.3">
      <c r="A11" s="99"/>
      <c r="B11" s="95" t="s">
        <v>293</v>
      </c>
      <c r="C11" s="116">
        <f>'5H-All Parcels in District'!$H$24</f>
        <v>0</v>
      </c>
      <c r="D11" s="120">
        <f>C11/C6</f>
        <v>0</v>
      </c>
      <c r="E11" s="360"/>
      <c r="F11" s="124" t="e">
        <f>E11/E6</f>
        <v>#DIV/0!</v>
      </c>
      <c r="G11" s="127" t="e">
        <f t="shared" si="0"/>
        <v>#DIV/0!</v>
      </c>
    </row>
    <row r="12" spans="1:7" ht="15" x14ac:dyDescent="0.3">
      <c r="A12" s="99"/>
      <c r="B12" s="95" t="s">
        <v>294</v>
      </c>
      <c r="C12" s="133">
        <f>'5H-All Parcels in District'!$H$25</f>
        <v>0</v>
      </c>
      <c r="D12" s="120" t="e">
        <f>C12/C8</f>
        <v>#DIV/0!</v>
      </c>
      <c r="E12" s="359"/>
      <c r="F12" s="124" t="e">
        <f>E12/E8</f>
        <v>#DIV/0!</v>
      </c>
      <c r="G12" s="127" t="e">
        <f t="shared" si="0"/>
        <v>#DIV/0!</v>
      </c>
    </row>
    <row r="13" spans="1:7" ht="15" x14ac:dyDescent="0.3">
      <c r="A13" s="99"/>
      <c r="B13" s="95" t="s">
        <v>260</v>
      </c>
      <c r="C13" s="116">
        <f>'5H-All Parcels in District'!$K$24</f>
        <v>59</v>
      </c>
      <c r="D13" s="120">
        <f>C13/C6</f>
        <v>59</v>
      </c>
      <c r="E13" s="360"/>
      <c r="F13" s="124" t="e">
        <f>E13/E6</f>
        <v>#DIV/0!</v>
      </c>
      <c r="G13" s="127" t="e">
        <f t="shared" si="0"/>
        <v>#DIV/0!</v>
      </c>
    </row>
    <row r="14" spans="1:7" ht="16.2" thickBot="1" x14ac:dyDescent="0.35">
      <c r="A14" s="100"/>
      <c r="B14" s="96" t="s">
        <v>261</v>
      </c>
      <c r="C14" s="134">
        <f>'5H-All Parcels in District'!$K$25</f>
        <v>0</v>
      </c>
      <c r="D14" s="121" t="e">
        <f>C14/C8</f>
        <v>#DIV/0!</v>
      </c>
      <c r="E14" s="361"/>
      <c r="F14" s="125" t="e">
        <f>E14/E8</f>
        <v>#DIV/0!</v>
      </c>
      <c r="G14" s="130" t="e">
        <f>C14/E14</f>
        <v>#DIV/0!</v>
      </c>
    </row>
    <row r="15" spans="1:7" ht="15" thickTop="1" x14ac:dyDescent="0.3"/>
    <row r="17" spans="3:5" x14ac:dyDescent="0.3">
      <c r="C17" s="18"/>
      <c r="D17" s="18"/>
      <c r="E17" s="18"/>
    </row>
  </sheetData>
  <sheetProtection algorithmName="SHA-512" hashValue="OjP43eErl/OtxPJ3gddghgBzGF6RlPZjOq6Fb2o3u7qysvx1n/Kg6p5KuXoTcHu1XZznMRIMzbv8A85jvlgv5g==" saltValue="itsNYr6t0o35UvqWO7L6Tg==" spinCount="100000" sheet="1" objects="1" scenarios="1" selectLockedCells="1"/>
  <mergeCells count="1">
    <mergeCell ref="A3:G3"/>
  </mergeCells>
  <hyperlinks>
    <hyperlink ref="A3:G3" location="WORKSHEET_3__TOWNWIDE_COMPARISON" display="WORKSHEET_3__TOWNWIDE_COMPARISON" xr:uid="{00000000-0004-0000-0300-000000000000}"/>
  </hyperlinks>
  <pageMargins left="0.7" right="0.7" top="0.75" bottom="0.75" header="0.3" footer="0.3"/>
  <pageSetup scale="8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W18"/>
  <sheetViews>
    <sheetView zoomScaleNormal="100" workbookViewId="0">
      <selection activeCell="H9" sqref="H9"/>
    </sheetView>
  </sheetViews>
  <sheetFormatPr defaultColWidth="7.33203125" defaultRowHeight="14.4" x14ac:dyDescent="0.3"/>
  <cols>
    <col min="1" max="1" width="19.33203125" style="12" customWidth="1"/>
    <col min="2" max="2" width="7.6640625" style="14" bestFit="1" customWidth="1"/>
    <col min="3" max="3" width="20.109375" style="14" customWidth="1"/>
    <col min="4" max="4" width="19.109375" style="9" customWidth="1"/>
    <col min="5" max="8" width="19.109375" style="1" customWidth="1"/>
    <col min="9" max="33" width="7.33203125" style="5"/>
    <col min="34" max="16384" width="7.33203125" style="1"/>
  </cols>
  <sheetData>
    <row r="1" spans="1:127" customFormat="1" x14ac:dyDescent="0.3">
      <c r="A1" s="342" t="str">
        <f>'1-Years and Tax Rates'!B1</f>
        <v>(Municipality)</v>
      </c>
      <c r="B1" s="341"/>
    </row>
    <row r="2" spans="1:127" customFormat="1" ht="15" thickBot="1" x14ac:dyDescent="0.35">
      <c r="A2" s="343">
        <f>'1-Years and Tax Rates'!B2</f>
        <v>42917</v>
      </c>
    </row>
    <row r="3" spans="1:127" s="227" customFormat="1" ht="16.2" thickBot="1" x14ac:dyDescent="0.35">
      <c r="A3" s="1341" t="s">
        <v>555</v>
      </c>
      <c r="B3" s="1342"/>
      <c r="C3" s="1342"/>
      <c r="D3" s="1342"/>
      <c r="E3" s="1342"/>
      <c r="F3" s="1342"/>
      <c r="G3" s="1342"/>
      <c r="H3" s="1343"/>
      <c r="I3" s="5"/>
      <c r="J3" s="5"/>
      <c r="K3" s="5"/>
      <c r="L3" s="5"/>
      <c r="M3" s="5"/>
      <c r="N3" s="5"/>
      <c r="O3" s="5"/>
      <c r="P3" s="5"/>
      <c r="Q3" s="5"/>
      <c r="R3" s="5"/>
      <c r="S3" s="5"/>
      <c r="T3" s="5"/>
      <c r="U3" s="5"/>
      <c r="V3" s="5"/>
      <c r="W3" s="5"/>
      <c r="X3" s="5"/>
      <c r="Y3" s="5"/>
      <c r="Z3" s="5"/>
      <c r="AA3" s="5"/>
      <c r="AB3" s="5"/>
      <c r="AC3" s="5"/>
      <c r="AD3" s="5"/>
      <c r="AE3" s="5"/>
      <c r="AF3" s="5"/>
      <c r="AG3" s="5"/>
    </row>
    <row r="4" spans="1:127" s="2" customFormat="1" ht="41.25" customHeight="1" thickBot="1" x14ac:dyDescent="0.35">
      <c r="A4" s="335"/>
      <c r="B4" s="336" t="s">
        <v>0</v>
      </c>
      <c r="C4" s="337" t="s">
        <v>51</v>
      </c>
      <c r="D4" s="338" t="s">
        <v>48</v>
      </c>
      <c r="E4" s="1337" t="s">
        <v>49</v>
      </c>
      <c r="F4" s="1337"/>
      <c r="G4" s="1337"/>
      <c r="H4" s="1338"/>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row>
    <row r="5" spans="1:127" s="4" customFormat="1" ht="30" customHeight="1" thickBot="1" x14ac:dyDescent="0.35">
      <c r="A5" s="240" t="s">
        <v>36</v>
      </c>
      <c r="B5" s="366">
        <f>'1-Years and Tax Rates'!$B$5</f>
        <v>0</v>
      </c>
      <c r="C5" s="241"/>
      <c r="D5" s="242"/>
      <c r="E5" s="362" t="s">
        <v>269</v>
      </c>
      <c r="F5" s="243" t="s">
        <v>50</v>
      </c>
      <c r="G5" s="243" t="s">
        <v>50</v>
      </c>
      <c r="H5" s="244" t="s">
        <v>50</v>
      </c>
    </row>
    <row r="6" spans="1:127" ht="21.6" customHeight="1" x14ac:dyDescent="0.3">
      <c r="A6" s="236" t="s">
        <v>37</v>
      </c>
      <c r="B6" s="237">
        <f>B5+1</f>
        <v>1</v>
      </c>
      <c r="C6" s="91">
        <f t="shared" ref="C6:C16" si="0">SUM(D6:H6)</f>
        <v>0</v>
      </c>
      <c r="D6" s="238"/>
      <c r="E6" s="363">
        <f>'4C- MunicipalCapital Budget'!C5</f>
        <v>0</v>
      </c>
      <c r="F6" s="238"/>
      <c r="G6" s="238"/>
      <c r="H6" s="239"/>
    </row>
    <row r="7" spans="1:127" ht="21.6" customHeight="1" x14ac:dyDescent="0.3">
      <c r="A7" s="235" t="s">
        <v>38</v>
      </c>
      <c r="B7" s="232">
        <f>B5</f>
        <v>0</v>
      </c>
      <c r="C7" s="90">
        <f t="shared" si="0"/>
        <v>0</v>
      </c>
      <c r="D7" s="233"/>
      <c r="E7" s="364">
        <f>'4C- MunicipalCapital Budget'!C6</f>
        <v>0</v>
      </c>
      <c r="F7" s="233"/>
      <c r="G7" s="233"/>
      <c r="H7" s="234"/>
    </row>
    <row r="8" spans="1:127" ht="21.6" customHeight="1" x14ac:dyDescent="0.3">
      <c r="A8" s="235" t="s">
        <v>39</v>
      </c>
      <c r="B8" s="232">
        <f>B7-1</f>
        <v>-1</v>
      </c>
      <c r="C8" s="90">
        <f t="shared" si="0"/>
        <v>0</v>
      </c>
      <c r="D8" s="233"/>
      <c r="E8" s="364">
        <f>'4C- MunicipalCapital Budget'!C7</f>
        <v>0</v>
      </c>
      <c r="F8" s="233"/>
      <c r="G8" s="233"/>
      <c r="H8" s="234"/>
    </row>
    <row r="9" spans="1:127" ht="21.6" customHeight="1" x14ac:dyDescent="0.3">
      <c r="A9" s="235" t="s">
        <v>40</v>
      </c>
      <c r="B9" s="232">
        <f t="shared" ref="B9:B16" si="1">B8-1</f>
        <v>-2</v>
      </c>
      <c r="C9" s="90">
        <f t="shared" si="0"/>
        <v>0</v>
      </c>
      <c r="D9" s="233"/>
      <c r="E9" s="364">
        <f>'4C- MunicipalCapital Budget'!C8</f>
        <v>0</v>
      </c>
      <c r="F9" s="233"/>
      <c r="G9" s="233"/>
      <c r="H9" s="234"/>
    </row>
    <row r="10" spans="1:127" ht="21.6" customHeight="1" x14ac:dyDescent="0.3">
      <c r="A10" s="235" t="s">
        <v>41</v>
      </c>
      <c r="B10" s="232">
        <f t="shared" si="1"/>
        <v>-3</v>
      </c>
      <c r="C10" s="90">
        <f t="shared" si="0"/>
        <v>0</v>
      </c>
      <c r="D10" s="233"/>
      <c r="E10" s="364">
        <f>'4C- MunicipalCapital Budget'!C9</f>
        <v>0</v>
      </c>
      <c r="F10" s="233"/>
      <c r="G10" s="233"/>
      <c r="H10" s="234"/>
    </row>
    <row r="11" spans="1:127" ht="21.6" customHeight="1" x14ac:dyDescent="0.3">
      <c r="A11" s="235" t="s">
        <v>42</v>
      </c>
      <c r="B11" s="232">
        <f t="shared" si="1"/>
        <v>-4</v>
      </c>
      <c r="C11" s="90">
        <f t="shared" si="0"/>
        <v>0</v>
      </c>
      <c r="D11" s="233"/>
      <c r="E11" s="364">
        <f>'4C- MunicipalCapital Budget'!C10</f>
        <v>0</v>
      </c>
      <c r="F11" s="233"/>
      <c r="G11" s="233"/>
      <c r="H11" s="234"/>
    </row>
    <row r="12" spans="1:127" ht="21.6" customHeight="1" x14ac:dyDescent="0.3">
      <c r="A12" s="235" t="s">
        <v>43</v>
      </c>
      <c r="B12" s="232">
        <f t="shared" si="1"/>
        <v>-5</v>
      </c>
      <c r="C12" s="90">
        <f t="shared" si="0"/>
        <v>0</v>
      </c>
      <c r="D12" s="233"/>
      <c r="E12" s="364">
        <f>'4C- MunicipalCapital Budget'!C11</f>
        <v>0</v>
      </c>
      <c r="F12" s="233"/>
      <c r="G12" s="233"/>
      <c r="H12" s="234"/>
    </row>
    <row r="13" spans="1:127" ht="21.6" customHeight="1" x14ac:dyDescent="0.3">
      <c r="A13" s="235" t="s">
        <v>44</v>
      </c>
      <c r="B13" s="232">
        <f t="shared" si="1"/>
        <v>-6</v>
      </c>
      <c r="C13" s="90">
        <f t="shared" si="0"/>
        <v>0</v>
      </c>
      <c r="D13" s="233"/>
      <c r="E13" s="364">
        <f>'4C- MunicipalCapital Budget'!C12</f>
        <v>0</v>
      </c>
      <c r="F13" s="233"/>
      <c r="G13" s="233"/>
      <c r="H13" s="234"/>
    </row>
    <row r="14" spans="1:127" ht="21.6" customHeight="1" x14ac:dyDescent="0.3">
      <c r="A14" s="235" t="s">
        <v>45</v>
      </c>
      <c r="B14" s="232">
        <f t="shared" si="1"/>
        <v>-7</v>
      </c>
      <c r="C14" s="90">
        <f t="shared" si="0"/>
        <v>0</v>
      </c>
      <c r="D14" s="233"/>
      <c r="E14" s="364">
        <f>'4C- MunicipalCapital Budget'!C13</f>
        <v>0</v>
      </c>
      <c r="F14" s="233"/>
      <c r="G14" s="233"/>
      <c r="H14" s="234"/>
    </row>
    <row r="15" spans="1:127" ht="21.6" customHeight="1" x14ac:dyDescent="0.3">
      <c r="A15" s="235" t="s">
        <v>46</v>
      </c>
      <c r="B15" s="232">
        <f t="shared" si="1"/>
        <v>-8</v>
      </c>
      <c r="C15" s="90">
        <f t="shared" si="0"/>
        <v>0</v>
      </c>
      <c r="D15" s="233"/>
      <c r="E15" s="364">
        <f>'4C- MunicipalCapital Budget'!C14</f>
        <v>0</v>
      </c>
      <c r="F15" s="233"/>
      <c r="G15" s="233"/>
      <c r="H15" s="234"/>
    </row>
    <row r="16" spans="1:127" ht="21.6" customHeight="1" thickBot="1" x14ac:dyDescent="0.35">
      <c r="A16" s="248" t="s">
        <v>47</v>
      </c>
      <c r="B16" s="249">
        <f t="shared" si="1"/>
        <v>-9</v>
      </c>
      <c r="C16" s="250">
        <f t="shared" si="0"/>
        <v>0</v>
      </c>
      <c r="D16" s="251"/>
      <c r="E16" s="365">
        <f>'4C- MunicipalCapital Budget'!C15</f>
        <v>0</v>
      </c>
      <c r="F16" s="251"/>
      <c r="G16" s="251"/>
      <c r="H16" s="252"/>
    </row>
    <row r="17" spans="1:8" ht="21.6" customHeight="1" thickBot="1" x14ac:dyDescent="0.35">
      <c r="A17" s="1339" t="s">
        <v>52</v>
      </c>
      <c r="B17" s="1340"/>
      <c r="C17" s="253">
        <f>AVERAGE(C6:C16)</f>
        <v>0</v>
      </c>
      <c r="D17" s="254"/>
      <c r="E17" s="255"/>
      <c r="F17" s="255"/>
      <c r="G17" s="255"/>
      <c r="H17" s="256"/>
    </row>
    <row r="18" spans="1:8" ht="15" thickTop="1" x14ac:dyDescent="0.3"/>
  </sheetData>
  <sheetProtection algorithmName="SHA-512" hashValue="HbmrMLSRGp3/x+G7bPd0m/jTZDlKOJDPCpemKABJYlElwQMprCI3TrbWbUzp///xi8FRdaE+zEXjWxUIpqzKpA==" saltValue="ictT2e0OxiggT+ryO0x8jQ==" spinCount="100000" sheet="1" selectLockedCells="1"/>
  <mergeCells count="3">
    <mergeCell ref="E4:H4"/>
    <mergeCell ref="A17:B17"/>
    <mergeCell ref="A3:H3"/>
  </mergeCells>
  <hyperlinks>
    <hyperlink ref="A3:H3" location="WORKSHEET_4B__Municipal_Budget_Summary" display="4B - Municipal Budget" xr:uid="{00000000-0004-0000-0400-000000000000}"/>
  </hyperlinks>
  <printOptions headings="1" gridLines="1"/>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1"/>
  <sheetViews>
    <sheetView zoomScale="160" zoomScaleNormal="160" workbookViewId="0">
      <selection activeCell="C10" sqref="C10"/>
    </sheetView>
  </sheetViews>
  <sheetFormatPr defaultColWidth="9.109375" defaultRowHeight="14.4" x14ac:dyDescent="0.3"/>
  <cols>
    <col min="1" max="1" width="28" style="1" customWidth="1"/>
    <col min="2" max="2" width="9.109375" style="1"/>
    <col min="3" max="3" width="48.6640625" style="1" customWidth="1"/>
    <col min="4" max="16384" width="9.109375" style="1"/>
  </cols>
  <sheetData>
    <row r="1" spans="1:35" customFormat="1" x14ac:dyDescent="0.3">
      <c r="A1" s="367" t="str">
        <f>'1-Years and Tax Rates'!B1</f>
        <v>(Municipality)</v>
      </c>
      <c r="B1" s="368"/>
      <c r="C1" s="369"/>
    </row>
    <row r="2" spans="1:35" customFormat="1" ht="15" thickBot="1" x14ac:dyDescent="0.35">
      <c r="A2" s="370">
        <f>'1-Years and Tax Rates'!B2</f>
        <v>42917</v>
      </c>
      <c r="B2" s="369"/>
      <c r="C2" s="369"/>
    </row>
    <row r="3" spans="1:35" s="2" customFormat="1" ht="15.6" thickTop="1" thickBot="1" x14ac:dyDescent="0.35">
      <c r="A3" s="371"/>
      <c r="B3" s="372" t="s">
        <v>0</v>
      </c>
      <c r="C3" s="373" t="s">
        <v>235</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s="4" customFormat="1" ht="15" thickBot="1" x14ac:dyDescent="0.35">
      <c r="A4" s="374" t="s">
        <v>53</v>
      </c>
      <c r="B4" s="366">
        <f>'1-Years and Tax Rates'!$B$5</f>
        <v>0</v>
      </c>
      <c r="C4" s="375"/>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x14ac:dyDescent="0.3">
      <c r="A5" s="376" t="s">
        <v>37</v>
      </c>
      <c r="B5" s="377">
        <f>B4+1</f>
        <v>1</v>
      </c>
      <c r="C5" s="246"/>
    </row>
    <row r="6" spans="1:35" x14ac:dyDescent="0.3">
      <c r="A6" s="378" t="s">
        <v>38</v>
      </c>
      <c r="B6" s="379">
        <f>B4</f>
        <v>0</v>
      </c>
      <c r="C6" s="245"/>
    </row>
    <row r="7" spans="1:35" x14ac:dyDescent="0.3">
      <c r="A7" s="378" t="s">
        <v>39</v>
      </c>
      <c r="B7" s="379">
        <f t="shared" ref="B7:B15" si="0">B6-1</f>
        <v>-1</v>
      </c>
      <c r="C7" s="245"/>
    </row>
    <row r="8" spans="1:35" x14ac:dyDescent="0.3">
      <c r="A8" s="378" t="s">
        <v>40</v>
      </c>
      <c r="B8" s="379">
        <f t="shared" si="0"/>
        <v>-2</v>
      </c>
      <c r="C8" s="245"/>
    </row>
    <row r="9" spans="1:35" x14ac:dyDescent="0.3">
      <c r="A9" s="378" t="s">
        <v>41</v>
      </c>
      <c r="B9" s="379">
        <f t="shared" si="0"/>
        <v>-3</v>
      </c>
      <c r="C9" s="245"/>
    </row>
    <row r="10" spans="1:35" x14ac:dyDescent="0.3">
      <c r="A10" s="378" t="s">
        <v>42</v>
      </c>
      <c r="B10" s="379">
        <f t="shared" si="0"/>
        <v>-4</v>
      </c>
      <c r="C10" s="245"/>
    </row>
    <row r="11" spans="1:35" x14ac:dyDescent="0.3">
      <c r="A11" s="378" t="s">
        <v>43</v>
      </c>
      <c r="B11" s="379">
        <f t="shared" si="0"/>
        <v>-5</v>
      </c>
      <c r="C11" s="245"/>
    </row>
    <row r="12" spans="1:35" x14ac:dyDescent="0.3">
      <c r="A12" s="378" t="s">
        <v>44</v>
      </c>
      <c r="B12" s="379">
        <f t="shared" si="0"/>
        <v>-6</v>
      </c>
      <c r="C12" s="245"/>
    </row>
    <row r="13" spans="1:35" x14ac:dyDescent="0.3">
      <c r="A13" s="378" t="s">
        <v>45</v>
      </c>
      <c r="B13" s="379">
        <f t="shared" si="0"/>
        <v>-7</v>
      </c>
      <c r="C13" s="245"/>
    </row>
    <row r="14" spans="1:35" x14ac:dyDescent="0.3">
      <c r="A14" s="378" t="s">
        <v>46</v>
      </c>
      <c r="B14" s="379">
        <f t="shared" si="0"/>
        <v>-8</v>
      </c>
      <c r="C14" s="245"/>
    </row>
    <row r="15" spans="1:35" ht="15" thickBot="1" x14ac:dyDescent="0.35">
      <c r="A15" s="380" t="s">
        <v>47</v>
      </c>
      <c r="B15" s="381">
        <f t="shared" si="0"/>
        <v>-9</v>
      </c>
      <c r="C15" s="247"/>
    </row>
    <row r="16" spans="1:35" ht="15" thickBot="1" x14ac:dyDescent="0.35">
      <c r="A16" s="1344" t="s">
        <v>52</v>
      </c>
      <c r="B16" s="1345"/>
      <c r="C16" s="382" t="e">
        <f>AVERAGE(C5:C15)</f>
        <v>#DIV/0!</v>
      </c>
    </row>
    <row r="17" spans="2:2" ht="15" thickTop="1" x14ac:dyDescent="0.3"/>
    <row r="21" spans="2:2" x14ac:dyDescent="0.3">
      <c r="B21" s="15"/>
    </row>
  </sheetData>
  <sheetProtection algorithmName="SHA-512" hashValue="SPB3bqjatn2REglPpjmKLnUcrTspYJS1trgBHYRoNeKbsAnVGbHA0/JG2EXjiV+kOO0DmwTCwCvI/qjk75abzA==" saltValue="nu8rj29+vfidfqM7SudQdw==" spinCount="100000" sheet="1" selectLockedCells="1"/>
  <mergeCells count="1">
    <mergeCell ref="A16:B16"/>
  </mergeCells>
  <hyperlinks>
    <hyperlink ref="C3" location="WORKSHEET_4C__Capital_Budget_Summary" display="Annual Municipal Capital Budget" xr:uid="{00000000-0004-0000-0500-000000000000}"/>
  </hyperlinks>
  <printOptions headings="1" gridLines="1"/>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7"/>
  <sheetViews>
    <sheetView zoomScaleNormal="100" workbookViewId="0">
      <selection activeCell="E14" sqref="E14"/>
    </sheetView>
  </sheetViews>
  <sheetFormatPr defaultColWidth="8.33203125" defaultRowHeight="14.4" x14ac:dyDescent="0.3"/>
  <cols>
    <col min="1" max="1" width="26.33203125" style="395" customWidth="1"/>
    <col min="2" max="2" width="8.33203125" style="395"/>
    <col min="3" max="3" width="17.5546875" style="405" customWidth="1"/>
    <col min="4" max="4" width="14.109375" style="395" customWidth="1"/>
    <col min="5" max="5" width="14.5546875" style="395" customWidth="1"/>
    <col min="6" max="9" width="14" style="395" customWidth="1"/>
    <col min="10" max="16384" width="8.33203125" style="395"/>
  </cols>
  <sheetData>
    <row r="1" spans="1:18" s="369" customFormat="1" x14ac:dyDescent="0.3">
      <c r="A1" s="367" t="str">
        <f>'1-Years and Tax Rates'!B1</f>
        <v>(Municipality)</v>
      </c>
      <c r="B1" s="368"/>
    </row>
    <row r="2" spans="1:18" s="369" customFormat="1" ht="15" thickBot="1" x14ac:dyDescent="0.35">
      <c r="A2" s="370">
        <f>'1-Years and Tax Rates'!B2</f>
        <v>42917</v>
      </c>
    </row>
    <row r="3" spans="1:18" s="388" customFormat="1" ht="51" customHeight="1" thickTop="1" thickBot="1" x14ac:dyDescent="0.35">
      <c r="A3" s="383" t="s">
        <v>557</v>
      </c>
      <c r="B3" s="384" t="s">
        <v>0</v>
      </c>
      <c r="C3" s="385" t="s">
        <v>58</v>
      </c>
      <c r="D3" s="386" t="s">
        <v>55</v>
      </c>
      <c r="E3" s="386" t="s">
        <v>56</v>
      </c>
      <c r="F3" s="1346" t="s">
        <v>57</v>
      </c>
      <c r="G3" s="1346"/>
      <c r="H3" s="1346"/>
      <c r="I3" s="1347"/>
      <c r="J3" s="387"/>
      <c r="K3" s="387"/>
      <c r="L3" s="387"/>
      <c r="M3" s="387"/>
      <c r="N3" s="387"/>
      <c r="O3" s="387"/>
      <c r="P3" s="387"/>
      <c r="Q3" s="387"/>
      <c r="R3" s="387"/>
    </row>
    <row r="4" spans="1:18" s="387" customFormat="1" ht="27" customHeight="1" thickBot="1" x14ac:dyDescent="0.35">
      <c r="A4" s="389" t="s">
        <v>53</v>
      </c>
      <c r="B4" s="390">
        <f>'1-Years and Tax Rates'!$B$5</f>
        <v>0</v>
      </c>
      <c r="C4" s="391"/>
      <c r="D4" s="392"/>
      <c r="E4" s="392"/>
      <c r="F4" s="263" t="s">
        <v>50</v>
      </c>
      <c r="G4" s="263" t="s">
        <v>50</v>
      </c>
      <c r="H4" s="263" t="s">
        <v>50</v>
      </c>
      <c r="I4" s="264" t="s">
        <v>50</v>
      </c>
    </row>
    <row r="5" spans="1:18" ht="25.35" customHeight="1" x14ac:dyDescent="0.3">
      <c r="A5" s="393" t="s">
        <v>37</v>
      </c>
      <c r="B5" s="394">
        <f>B4+1</f>
        <v>1</v>
      </c>
      <c r="C5" s="363">
        <f t="shared" ref="C5:C15" si="0">SUM(D5:I5)</f>
        <v>0</v>
      </c>
      <c r="D5" s="260"/>
      <c r="E5" s="260"/>
      <c r="F5" s="260"/>
      <c r="G5" s="260"/>
      <c r="H5" s="261"/>
      <c r="I5" s="262"/>
    </row>
    <row r="6" spans="1:18" ht="25.35" customHeight="1" x14ac:dyDescent="0.3">
      <c r="A6" s="396" t="s">
        <v>38</v>
      </c>
      <c r="B6" s="397">
        <f>B4</f>
        <v>0</v>
      </c>
      <c r="C6" s="364">
        <f t="shared" si="0"/>
        <v>0</v>
      </c>
      <c r="D6" s="257"/>
      <c r="E6" s="257"/>
      <c r="F6" s="257"/>
      <c r="G6" s="257"/>
      <c r="H6" s="258"/>
      <c r="I6" s="259"/>
    </row>
    <row r="7" spans="1:18" ht="25.35" customHeight="1" x14ac:dyDescent="0.3">
      <c r="A7" s="396" t="s">
        <v>39</v>
      </c>
      <c r="B7" s="397">
        <f t="shared" ref="B7:B15" si="1">B6-1</f>
        <v>-1</v>
      </c>
      <c r="C7" s="364">
        <f t="shared" si="0"/>
        <v>0</v>
      </c>
      <c r="D7" s="257"/>
      <c r="E7" s="257"/>
      <c r="F7" s="257"/>
      <c r="G7" s="257"/>
      <c r="H7" s="258"/>
      <c r="I7" s="259"/>
    </row>
    <row r="8" spans="1:18" ht="25.35" customHeight="1" x14ac:dyDescent="0.3">
      <c r="A8" s="396" t="s">
        <v>40</v>
      </c>
      <c r="B8" s="397">
        <f t="shared" si="1"/>
        <v>-2</v>
      </c>
      <c r="C8" s="364">
        <f t="shared" si="0"/>
        <v>0</v>
      </c>
      <c r="D8" s="257"/>
      <c r="E8" s="257"/>
      <c r="F8" s="257"/>
      <c r="G8" s="257"/>
      <c r="H8" s="258"/>
      <c r="I8" s="259"/>
    </row>
    <row r="9" spans="1:18" ht="25.35" customHeight="1" x14ac:dyDescent="0.3">
      <c r="A9" s="396" t="s">
        <v>41</v>
      </c>
      <c r="B9" s="397">
        <f t="shared" si="1"/>
        <v>-3</v>
      </c>
      <c r="C9" s="364">
        <f t="shared" si="0"/>
        <v>0</v>
      </c>
      <c r="D9" s="257"/>
      <c r="E9" s="257"/>
      <c r="F9" s="257"/>
      <c r="G9" s="257"/>
      <c r="H9" s="258"/>
      <c r="I9" s="259"/>
    </row>
    <row r="10" spans="1:18" ht="25.35" customHeight="1" x14ac:dyDescent="0.3">
      <c r="A10" s="396" t="s">
        <v>42</v>
      </c>
      <c r="B10" s="397">
        <f t="shared" si="1"/>
        <v>-4</v>
      </c>
      <c r="C10" s="364">
        <f t="shared" si="0"/>
        <v>0</v>
      </c>
      <c r="D10" s="257"/>
      <c r="E10" s="257"/>
      <c r="F10" s="257"/>
      <c r="G10" s="257"/>
      <c r="H10" s="258"/>
      <c r="I10" s="259"/>
    </row>
    <row r="11" spans="1:18" ht="25.35" customHeight="1" x14ac:dyDescent="0.3">
      <c r="A11" s="396" t="s">
        <v>43</v>
      </c>
      <c r="B11" s="397">
        <f t="shared" si="1"/>
        <v>-5</v>
      </c>
      <c r="C11" s="364">
        <f t="shared" si="0"/>
        <v>0</v>
      </c>
      <c r="D11" s="257"/>
      <c r="E11" s="257"/>
      <c r="F11" s="257"/>
      <c r="G11" s="257"/>
      <c r="H11" s="258"/>
      <c r="I11" s="259"/>
    </row>
    <row r="12" spans="1:18" ht="25.35" customHeight="1" x14ac:dyDescent="0.3">
      <c r="A12" s="396" t="s">
        <v>44</v>
      </c>
      <c r="B12" s="397">
        <f t="shared" si="1"/>
        <v>-6</v>
      </c>
      <c r="C12" s="364">
        <f t="shared" si="0"/>
        <v>0</v>
      </c>
      <c r="D12" s="257"/>
      <c r="E12" s="257"/>
      <c r="F12" s="257"/>
      <c r="G12" s="257"/>
      <c r="H12" s="258"/>
      <c r="I12" s="259"/>
    </row>
    <row r="13" spans="1:18" ht="25.35" customHeight="1" x14ac:dyDescent="0.3">
      <c r="A13" s="396" t="s">
        <v>45</v>
      </c>
      <c r="B13" s="397">
        <f t="shared" si="1"/>
        <v>-7</v>
      </c>
      <c r="C13" s="364">
        <f t="shared" si="0"/>
        <v>0</v>
      </c>
      <c r="D13" s="257"/>
      <c r="E13" s="257"/>
      <c r="F13" s="257"/>
      <c r="G13" s="257"/>
      <c r="H13" s="258"/>
      <c r="I13" s="259"/>
    </row>
    <row r="14" spans="1:18" ht="25.35" customHeight="1" x14ac:dyDescent="0.3">
      <c r="A14" s="396" t="s">
        <v>46</v>
      </c>
      <c r="B14" s="397">
        <f t="shared" si="1"/>
        <v>-8</v>
      </c>
      <c r="C14" s="364">
        <f t="shared" si="0"/>
        <v>0</v>
      </c>
      <c r="D14" s="257"/>
      <c r="E14" s="257"/>
      <c r="F14" s="257"/>
      <c r="G14" s="257"/>
      <c r="H14" s="258"/>
      <c r="I14" s="259"/>
    </row>
    <row r="15" spans="1:18" ht="25.35" customHeight="1" thickBot="1" x14ac:dyDescent="0.35">
      <c r="A15" s="398" t="s">
        <v>47</v>
      </c>
      <c r="B15" s="399">
        <f t="shared" si="1"/>
        <v>-9</v>
      </c>
      <c r="C15" s="365">
        <f t="shared" si="0"/>
        <v>0</v>
      </c>
      <c r="D15" s="265"/>
      <c r="E15" s="265"/>
      <c r="F15" s="265"/>
      <c r="G15" s="265"/>
      <c r="H15" s="266"/>
      <c r="I15" s="267"/>
    </row>
    <row r="16" spans="1:18" ht="25.35" customHeight="1" thickBot="1" x14ac:dyDescent="0.35">
      <c r="A16" s="1348" t="s">
        <v>54</v>
      </c>
      <c r="B16" s="1349"/>
      <c r="C16" s="400">
        <f>AVERAGE(C5:C15)</f>
        <v>0</v>
      </c>
      <c r="D16" s="401"/>
      <c r="E16" s="401"/>
      <c r="F16" s="401"/>
      <c r="G16" s="401"/>
      <c r="H16" s="402"/>
      <c r="I16" s="403"/>
    </row>
    <row r="17" spans="2:2" ht="15" thickTop="1" x14ac:dyDescent="0.3">
      <c r="B17" s="404"/>
    </row>
  </sheetData>
  <sheetProtection algorithmName="SHA-512" hashValue="DZabislc10J1DZnO03drvdT3s0RefYUZsj4ge9KEcx15Cu3FzqYJqn41jSHuo4Waab/YM5ais3EOmxGNCh6mrQ==" saltValue="IseILS1dzhw4QtgcwveblA==" spinCount="100000" sheet="1" selectLockedCells="1"/>
  <mergeCells count="2">
    <mergeCell ref="F3:I3"/>
    <mergeCell ref="A16:B16"/>
  </mergeCells>
  <hyperlinks>
    <hyperlink ref="A3" location="WORKSHEET_4D__Debt_Summary" display="Municipal Debt" xr:uid="{00000000-0004-0000-0600-000000000000}"/>
  </hyperlinks>
  <printOptions headings="1" gridLines="1"/>
  <pageMargins left="0.7" right="0.7" top="0.75" bottom="0.7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E5085-D9A5-45A8-ADE2-F5042A1F8F5E}">
  <sheetPr>
    <tabColor rgb="FFFFFFCC"/>
  </sheetPr>
  <dimension ref="A1:L61"/>
  <sheetViews>
    <sheetView showGridLines="0" zoomScale="82" zoomScaleNormal="82" workbookViewId="0">
      <selection activeCell="B24" sqref="B24"/>
    </sheetView>
  </sheetViews>
  <sheetFormatPr defaultRowHeight="14.4" x14ac:dyDescent="0.3"/>
  <cols>
    <col min="1" max="1" width="10.6640625" customWidth="1"/>
    <col min="2" max="2" width="116.33203125" customWidth="1"/>
    <col min="3" max="3" width="45.5546875" hidden="1" customWidth="1"/>
    <col min="4" max="4" width="17" hidden="1" customWidth="1"/>
    <col min="5" max="5" width="18.6640625" hidden="1" customWidth="1"/>
    <col min="6" max="6" width="24.44140625" hidden="1" customWidth="1"/>
    <col min="7" max="7" width="5.44140625" bestFit="1" customWidth="1"/>
    <col min="8" max="8" width="11.6640625" customWidth="1"/>
    <col min="9" max="9" width="14.77734375" customWidth="1"/>
    <col min="10" max="10" width="4.109375" customWidth="1"/>
    <col min="11" max="11" width="6.44140625" hidden="1" customWidth="1"/>
    <col min="12" max="12" width="31.88671875" hidden="1" customWidth="1"/>
  </cols>
  <sheetData>
    <row r="1" spans="1:12" ht="30" customHeight="1" thickBot="1" x14ac:dyDescent="0.35">
      <c r="A1" s="1350" t="s">
        <v>416</v>
      </c>
      <c r="B1" s="1351"/>
      <c r="C1" s="1351"/>
      <c r="D1" s="1351"/>
      <c r="E1" s="1351"/>
      <c r="F1" s="1351"/>
      <c r="G1" s="1351"/>
      <c r="H1" s="1351"/>
      <c r="I1" s="1352"/>
    </row>
    <row r="2" spans="1:12" ht="30" customHeight="1" x14ac:dyDescent="0.3">
      <c r="A2" s="1353" t="s">
        <v>737</v>
      </c>
      <c r="B2" s="1354"/>
      <c r="C2" s="1354"/>
      <c r="D2" s="1354"/>
      <c r="E2" s="1354"/>
      <c r="F2" s="1354"/>
      <c r="G2" s="1354"/>
      <c r="H2" s="1354"/>
      <c r="I2" s="1355"/>
    </row>
    <row r="3" spans="1:12" ht="30" customHeight="1" thickBot="1" x14ac:dyDescent="0.35">
      <c r="A3" s="1154" t="s">
        <v>368</v>
      </c>
      <c r="B3" s="1155" t="s">
        <v>369</v>
      </c>
      <c r="C3" s="1156" t="s">
        <v>370</v>
      </c>
      <c r="D3" s="1157" t="s">
        <v>371</v>
      </c>
      <c r="E3" s="1157" t="s">
        <v>372</v>
      </c>
      <c r="F3" s="1157" t="s">
        <v>373</v>
      </c>
      <c r="G3" s="1158" t="s">
        <v>374</v>
      </c>
      <c r="H3" s="1158" t="s">
        <v>375</v>
      </c>
      <c r="I3" s="1159" t="s">
        <v>376</v>
      </c>
    </row>
    <row r="4" spans="1:12" ht="30" customHeight="1" thickBot="1" x14ac:dyDescent="0.35">
      <c r="A4" s="1160">
        <v>1</v>
      </c>
      <c r="B4" s="1161" t="s">
        <v>738</v>
      </c>
      <c r="C4" s="1162" t="s">
        <v>377</v>
      </c>
      <c r="D4" s="1163" t="s">
        <v>378</v>
      </c>
      <c r="E4" s="1163" t="s">
        <v>379</v>
      </c>
      <c r="F4" s="1163" t="s">
        <v>380</v>
      </c>
      <c r="G4" s="1164">
        <v>32</v>
      </c>
      <c r="H4" s="1164">
        <v>3802</v>
      </c>
      <c r="I4" s="1165">
        <v>1</v>
      </c>
      <c r="K4" s="205" t="s">
        <v>378</v>
      </c>
      <c r="L4" s="206" t="s">
        <v>381</v>
      </c>
    </row>
    <row r="5" spans="1:12" ht="30" customHeight="1" x14ac:dyDescent="0.3">
      <c r="A5" s="1160">
        <v>2</v>
      </c>
      <c r="B5" s="1161" t="s">
        <v>739</v>
      </c>
      <c r="C5" s="212" t="s">
        <v>377</v>
      </c>
      <c r="D5" s="1163" t="s">
        <v>378</v>
      </c>
      <c r="E5" s="1163" t="s">
        <v>379</v>
      </c>
      <c r="F5" s="1163" t="s">
        <v>380</v>
      </c>
      <c r="G5" s="1164">
        <v>32</v>
      </c>
      <c r="H5" s="1164">
        <v>3802</v>
      </c>
      <c r="I5" s="1165">
        <v>1</v>
      </c>
      <c r="K5" s="207" t="s">
        <v>382</v>
      </c>
      <c r="L5" s="208" t="s">
        <v>383</v>
      </c>
    </row>
    <row r="6" spans="1:12" ht="30" customHeight="1" x14ac:dyDescent="0.3">
      <c r="A6" s="1160">
        <v>3</v>
      </c>
      <c r="B6" s="1161" t="s">
        <v>740</v>
      </c>
      <c r="C6" s="1162" t="s">
        <v>377</v>
      </c>
      <c r="D6" s="1163" t="s">
        <v>378</v>
      </c>
      <c r="E6" s="1163" t="s">
        <v>379</v>
      </c>
      <c r="F6" s="1163" t="s">
        <v>380</v>
      </c>
      <c r="G6" s="1164">
        <v>32</v>
      </c>
      <c r="H6" s="1164">
        <v>3802</v>
      </c>
      <c r="I6" s="1165">
        <v>2</v>
      </c>
      <c r="K6" s="207" t="s">
        <v>386</v>
      </c>
      <c r="L6" s="208" t="s">
        <v>387</v>
      </c>
    </row>
    <row r="7" spans="1:12" ht="31.2" x14ac:dyDescent="0.3">
      <c r="A7" s="213">
        <v>4</v>
      </c>
      <c r="B7" s="214" t="s">
        <v>741</v>
      </c>
      <c r="C7" s="215" t="s">
        <v>377</v>
      </c>
      <c r="D7" s="219" t="s">
        <v>378</v>
      </c>
      <c r="E7" s="219" t="s">
        <v>379</v>
      </c>
      <c r="F7" s="219" t="s">
        <v>380</v>
      </c>
      <c r="G7" s="220">
        <v>32</v>
      </c>
      <c r="H7" s="220">
        <v>3802</v>
      </c>
      <c r="I7" s="221">
        <v>2</v>
      </c>
      <c r="K7" s="207" t="s">
        <v>379</v>
      </c>
      <c r="L7" s="209" t="s">
        <v>388</v>
      </c>
    </row>
    <row r="8" spans="1:12" ht="30" customHeight="1" x14ac:dyDescent="0.3">
      <c r="A8" s="213">
        <v>5</v>
      </c>
      <c r="B8" s="214" t="s">
        <v>742</v>
      </c>
      <c r="C8" s="215" t="s">
        <v>377</v>
      </c>
      <c r="D8" s="219" t="s">
        <v>378</v>
      </c>
      <c r="E8" s="219" t="s">
        <v>379</v>
      </c>
      <c r="F8" s="219" t="s">
        <v>385</v>
      </c>
      <c r="G8" s="220">
        <v>32</v>
      </c>
      <c r="H8" s="220">
        <v>3802</v>
      </c>
      <c r="I8" s="221">
        <v>4</v>
      </c>
      <c r="K8" s="207" t="s">
        <v>389</v>
      </c>
      <c r="L8" s="209" t="s">
        <v>390</v>
      </c>
    </row>
    <row r="9" spans="1:12" ht="30" customHeight="1" x14ac:dyDescent="0.3">
      <c r="A9" s="213">
        <v>6</v>
      </c>
      <c r="B9" s="214" t="s">
        <v>743</v>
      </c>
      <c r="C9" s="215" t="s">
        <v>377</v>
      </c>
      <c r="D9" s="219" t="s">
        <v>378</v>
      </c>
      <c r="E9" s="219" t="s">
        <v>379</v>
      </c>
      <c r="F9" s="219" t="s">
        <v>385</v>
      </c>
      <c r="G9" s="220">
        <v>32</v>
      </c>
      <c r="H9" s="220">
        <v>3802</v>
      </c>
      <c r="I9" s="221">
        <v>4</v>
      </c>
      <c r="K9" s="207" t="s">
        <v>385</v>
      </c>
      <c r="L9" s="209" t="s">
        <v>391</v>
      </c>
    </row>
    <row r="10" spans="1:12" ht="30" customHeight="1" thickBot="1" x14ac:dyDescent="0.35">
      <c r="A10" s="213">
        <v>7</v>
      </c>
      <c r="B10" s="214" t="s">
        <v>744</v>
      </c>
      <c r="C10" s="215" t="s">
        <v>377</v>
      </c>
      <c r="D10" s="219" t="s">
        <v>378</v>
      </c>
      <c r="E10" s="219" t="s">
        <v>379</v>
      </c>
      <c r="F10" s="219" t="s">
        <v>385</v>
      </c>
      <c r="G10" s="220">
        <v>32</v>
      </c>
      <c r="H10" s="220">
        <v>3802</v>
      </c>
      <c r="I10" s="221">
        <v>4</v>
      </c>
      <c r="K10" s="210" t="s">
        <v>392</v>
      </c>
      <c r="L10" s="211" t="s">
        <v>393</v>
      </c>
    </row>
    <row r="11" spans="1:12" ht="30" customHeight="1" x14ac:dyDescent="0.3">
      <c r="A11" s="213">
        <v>8</v>
      </c>
      <c r="B11" s="214" t="s">
        <v>745</v>
      </c>
      <c r="C11" s="215" t="s">
        <v>377</v>
      </c>
      <c r="D11" s="219" t="s">
        <v>378</v>
      </c>
      <c r="E11" s="219" t="s">
        <v>379</v>
      </c>
      <c r="F11" s="219" t="s">
        <v>385</v>
      </c>
      <c r="G11" s="220">
        <v>32</v>
      </c>
      <c r="H11" s="220">
        <v>3802</v>
      </c>
      <c r="I11" s="221">
        <v>4</v>
      </c>
    </row>
    <row r="12" spans="1:12" ht="30" customHeight="1" x14ac:dyDescent="0.3">
      <c r="A12" s="213">
        <v>9</v>
      </c>
      <c r="B12" s="214" t="s">
        <v>746</v>
      </c>
      <c r="C12" s="215" t="s">
        <v>377</v>
      </c>
      <c r="D12" s="219" t="s">
        <v>378</v>
      </c>
      <c r="E12" s="219" t="s">
        <v>379</v>
      </c>
      <c r="F12" s="219" t="s">
        <v>385</v>
      </c>
      <c r="G12" s="220">
        <v>32</v>
      </c>
      <c r="H12" s="220">
        <v>3802</v>
      </c>
      <c r="I12" s="221">
        <v>4</v>
      </c>
    </row>
    <row r="13" spans="1:12" ht="30" customHeight="1" x14ac:dyDescent="0.3">
      <c r="A13" s="213">
        <v>10</v>
      </c>
      <c r="B13" s="214" t="s">
        <v>747</v>
      </c>
      <c r="C13" s="215" t="s">
        <v>377</v>
      </c>
      <c r="D13" s="219" t="s">
        <v>378</v>
      </c>
      <c r="E13" s="219" t="s">
        <v>379</v>
      </c>
      <c r="F13" s="219" t="s">
        <v>385</v>
      </c>
      <c r="G13" s="220">
        <v>32</v>
      </c>
      <c r="H13" s="220">
        <v>3802</v>
      </c>
      <c r="I13" s="221">
        <v>4</v>
      </c>
    </row>
    <row r="14" spans="1:12" ht="30" customHeight="1" x14ac:dyDescent="0.3">
      <c r="A14" s="213">
        <v>11</v>
      </c>
      <c r="B14" s="214" t="s">
        <v>748</v>
      </c>
      <c r="C14" s="215" t="s">
        <v>377</v>
      </c>
      <c r="D14" s="219" t="s">
        <v>378</v>
      </c>
      <c r="E14" s="219" t="s">
        <v>379</v>
      </c>
      <c r="F14" s="219" t="s">
        <v>380</v>
      </c>
      <c r="G14" s="220">
        <v>32</v>
      </c>
      <c r="H14" s="220">
        <v>3802</v>
      </c>
      <c r="I14" s="221">
        <v>5</v>
      </c>
    </row>
    <row r="15" spans="1:12" ht="30" customHeight="1" x14ac:dyDescent="0.3">
      <c r="A15" s="213">
        <v>12</v>
      </c>
      <c r="B15" s="214" t="s">
        <v>749</v>
      </c>
      <c r="C15" s="215" t="s">
        <v>377</v>
      </c>
      <c r="D15" s="219" t="s">
        <v>378</v>
      </c>
      <c r="E15" s="219" t="s">
        <v>379</v>
      </c>
      <c r="F15" s="219" t="s">
        <v>380</v>
      </c>
      <c r="G15" s="220">
        <v>32</v>
      </c>
      <c r="H15" s="220">
        <v>3802</v>
      </c>
      <c r="I15" s="221">
        <v>5</v>
      </c>
    </row>
    <row r="16" spans="1:12" ht="30" customHeight="1" x14ac:dyDescent="0.3">
      <c r="A16" s="213">
        <v>13</v>
      </c>
      <c r="B16" s="214" t="s">
        <v>750</v>
      </c>
      <c r="C16" s="215" t="s">
        <v>377</v>
      </c>
      <c r="D16" s="219" t="s">
        <v>378</v>
      </c>
      <c r="E16" s="219" t="s">
        <v>379</v>
      </c>
      <c r="F16" s="219" t="s">
        <v>380</v>
      </c>
      <c r="G16" s="220">
        <v>32</v>
      </c>
      <c r="H16" s="220">
        <v>3802</v>
      </c>
      <c r="I16" s="221">
        <v>6</v>
      </c>
    </row>
    <row r="17" spans="1:9" ht="30" customHeight="1" x14ac:dyDescent="0.3">
      <c r="A17" s="213">
        <v>14</v>
      </c>
      <c r="B17" s="214" t="s">
        <v>751</v>
      </c>
      <c r="C17" s="215" t="s">
        <v>377</v>
      </c>
      <c r="D17" s="219" t="s">
        <v>378</v>
      </c>
      <c r="E17" s="219" t="s">
        <v>379</v>
      </c>
      <c r="F17" s="219" t="s">
        <v>385</v>
      </c>
      <c r="G17" s="220">
        <v>32</v>
      </c>
      <c r="H17" s="220">
        <v>3802</v>
      </c>
      <c r="I17" s="221">
        <v>7</v>
      </c>
    </row>
    <row r="18" spans="1:9" ht="30" customHeight="1" x14ac:dyDescent="0.3">
      <c r="A18" s="213">
        <v>15</v>
      </c>
      <c r="B18" s="214" t="s">
        <v>752</v>
      </c>
      <c r="C18" s="215" t="s">
        <v>377</v>
      </c>
      <c r="D18" s="219" t="s">
        <v>378</v>
      </c>
      <c r="E18" s="219" t="s">
        <v>379</v>
      </c>
      <c r="F18" s="219" t="s">
        <v>385</v>
      </c>
      <c r="G18" s="220">
        <v>32</v>
      </c>
      <c r="H18" s="220">
        <v>3802</v>
      </c>
      <c r="I18" s="221">
        <v>9</v>
      </c>
    </row>
    <row r="19" spans="1:9" ht="30" customHeight="1" x14ac:dyDescent="0.3">
      <c r="A19" s="213">
        <v>16</v>
      </c>
      <c r="B19" s="214" t="s">
        <v>753</v>
      </c>
      <c r="C19" s="215" t="s">
        <v>377</v>
      </c>
      <c r="D19" s="219" t="s">
        <v>378</v>
      </c>
      <c r="E19" s="219" t="s">
        <v>379</v>
      </c>
      <c r="F19" s="219" t="s">
        <v>380</v>
      </c>
      <c r="G19" s="220">
        <v>32</v>
      </c>
      <c r="H19" s="220">
        <v>3802</v>
      </c>
      <c r="I19" s="221">
        <v>12</v>
      </c>
    </row>
    <row r="20" spans="1:9" ht="30" customHeight="1" x14ac:dyDescent="0.3">
      <c r="A20" s="213">
        <v>17</v>
      </c>
      <c r="B20" s="214" t="s">
        <v>754</v>
      </c>
      <c r="C20" s="215" t="s">
        <v>377</v>
      </c>
      <c r="D20" s="219" t="s">
        <v>378</v>
      </c>
      <c r="E20" s="219" t="s">
        <v>379</v>
      </c>
      <c r="F20" s="219" t="s">
        <v>380</v>
      </c>
      <c r="G20" s="220">
        <v>32</v>
      </c>
      <c r="H20" s="220">
        <v>3802</v>
      </c>
      <c r="I20" s="221">
        <v>15</v>
      </c>
    </row>
    <row r="21" spans="1:9" ht="30" customHeight="1" x14ac:dyDescent="0.3">
      <c r="A21" s="213">
        <v>18</v>
      </c>
      <c r="B21" s="214" t="s">
        <v>755</v>
      </c>
      <c r="C21" s="215" t="s">
        <v>377</v>
      </c>
      <c r="D21" s="219" t="s">
        <v>378</v>
      </c>
      <c r="E21" s="219" t="s">
        <v>379</v>
      </c>
      <c r="F21" s="219" t="s">
        <v>380</v>
      </c>
      <c r="G21" s="220">
        <v>32</v>
      </c>
      <c r="H21" s="220">
        <v>3802</v>
      </c>
      <c r="I21" s="221">
        <v>16</v>
      </c>
    </row>
    <row r="22" spans="1:9" ht="30" customHeight="1" x14ac:dyDescent="0.3">
      <c r="A22" s="213">
        <v>19</v>
      </c>
      <c r="B22" s="214" t="s">
        <v>756</v>
      </c>
      <c r="C22" s="215" t="s">
        <v>377</v>
      </c>
      <c r="D22" s="219" t="s">
        <v>378</v>
      </c>
      <c r="E22" s="219" t="s">
        <v>379</v>
      </c>
      <c r="F22" s="219" t="s">
        <v>385</v>
      </c>
      <c r="G22" s="220">
        <v>32</v>
      </c>
      <c r="H22" s="220">
        <v>3802</v>
      </c>
      <c r="I22" s="221">
        <v>18</v>
      </c>
    </row>
    <row r="23" spans="1:9" ht="30" customHeight="1" x14ac:dyDescent="0.3">
      <c r="A23" s="213">
        <v>20</v>
      </c>
      <c r="B23" s="214" t="s">
        <v>757</v>
      </c>
      <c r="C23" s="215"/>
      <c r="D23" s="219"/>
      <c r="E23" s="219"/>
      <c r="F23" s="219"/>
      <c r="G23" s="220">
        <v>32</v>
      </c>
      <c r="H23" s="220">
        <v>5401</v>
      </c>
      <c r="I23" s="221" t="s">
        <v>758</v>
      </c>
    </row>
    <row r="24" spans="1:9" ht="30" customHeight="1" x14ac:dyDescent="0.3">
      <c r="A24" s="213">
        <v>22</v>
      </c>
      <c r="B24" s="214" t="s">
        <v>759</v>
      </c>
      <c r="C24" s="215"/>
      <c r="D24" s="219"/>
      <c r="E24" s="219"/>
      <c r="F24" s="219"/>
      <c r="G24" s="220">
        <v>32</v>
      </c>
      <c r="H24" s="220">
        <v>3803</v>
      </c>
      <c r="I24" s="221">
        <v>1</v>
      </c>
    </row>
    <row r="25" spans="1:9" ht="30" customHeight="1" x14ac:dyDescent="0.3">
      <c r="A25" s="213">
        <v>23</v>
      </c>
      <c r="B25" s="214" t="s">
        <v>760</v>
      </c>
      <c r="C25" s="215"/>
      <c r="D25" s="219"/>
      <c r="E25" s="219"/>
      <c r="F25" s="219"/>
      <c r="G25" s="220">
        <v>32</v>
      </c>
      <c r="H25" s="220">
        <v>3832</v>
      </c>
      <c r="I25" s="221" t="s">
        <v>761</v>
      </c>
    </row>
    <row r="26" spans="1:9" ht="30" customHeight="1" x14ac:dyDescent="0.3">
      <c r="A26" s="213">
        <v>24</v>
      </c>
      <c r="B26" s="214" t="s">
        <v>762</v>
      </c>
      <c r="C26" s="215"/>
      <c r="D26" s="219"/>
      <c r="E26" s="219"/>
      <c r="F26" s="219"/>
      <c r="G26" s="220">
        <v>32</v>
      </c>
      <c r="H26" s="220">
        <v>3832</v>
      </c>
      <c r="I26" s="221" t="s">
        <v>763</v>
      </c>
    </row>
    <row r="27" spans="1:9" ht="30" customHeight="1" x14ac:dyDescent="0.3">
      <c r="A27" s="213">
        <v>25</v>
      </c>
      <c r="B27" s="214" t="s">
        <v>764</v>
      </c>
      <c r="C27" s="215"/>
      <c r="D27" s="219"/>
      <c r="E27" s="219"/>
      <c r="F27" s="219"/>
      <c r="G27" s="220">
        <v>10</v>
      </c>
      <c r="H27" s="220">
        <v>641</v>
      </c>
      <c r="I27" s="221"/>
    </row>
    <row r="28" spans="1:9" ht="30" customHeight="1" x14ac:dyDescent="0.3">
      <c r="A28" s="213">
        <v>26</v>
      </c>
      <c r="B28" s="214" t="s">
        <v>765</v>
      </c>
      <c r="C28" s="215"/>
      <c r="D28" s="219"/>
      <c r="E28" s="219"/>
      <c r="F28" s="219"/>
      <c r="G28" s="220">
        <v>16</v>
      </c>
      <c r="H28" s="220">
        <v>2825</v>
      </c>
      <c r="I28" s="221"/>
    </row>
    <row r="29" spans="1:9" ht="30" customHeight="1" x14ac:dyDescent="0.3">
      <c r="A29" s="213">
        <v>27</v>
      </c>
      <c r="B29" s="214" t="s">
        <v>766</v>
      </c>
      <c r="C29" s="215"/>
      <c r="D29" s="219"/>
      <c r="E29" s="219"/>
      <c r="F29" s="219"/>
      <c r="G29" s="220">
        <v>8</v>
      </c>
      <c r="H29" s="220" t="s">
        <v>767</v>
      </c>
      <c r="I29" s="221"/>
    </row>
    <row r="30" spans="1:9" ht="30" customHeight="1" x14ac:dyDescent="0.3">
      <c r="A30" s="213">
        <v>28</v>
      </c>
      <c r="B30" s="214" t="s">
        <v>768</v>
      </c>
      <c r="C30" s="215"/>
      <c r="D30" s="219"/>
      <c r="E30" s="219"/>
      <c r="F30" s="219"/>
      <c r="G30" s="220">
        <v>10</v>
      </c>
      <c r="H30" s="220">
        <v>570</v>
      </c>
      <c r="I30" s="221"/>
    </row>
    <row r="31" spans="1:9" ht="30" customHeight="1" x14ac:dyDescent="0.3">
      <c r="A31" s="213">
        <v>29</v>
      </c>
      <c r="B31" s="214" t="s">
        <v>769</v>
      </c>
      <c r="C31" s="215"/>
      <c r="D31" s="219"/>
      <c r="E31" s="219"/>
      <c r="F31" s="219"/>
      <c r="G31" s="220">
        <v>24</v>
      </c>
      <c r="H31" s="220">
        <v>3216</v>
      </c>
      <c r="I31" s="221"/>
    </row>
    <row r="32" spans="1:9" ht="30" customHeight="1" x14ac:dyDescent="0.3">
      <c r="A32" s="213">
        <v>30</v>
      </c>
      <c r="B32" s="214" t="s">
        <v>770</v>
      </c>
      <c r="C32" s="216" t="s">
        <v>410</v>
      </c>
      <c r="D32" s="219" t="s">
        <v>378</v>
      </c>
      <c r="E32" s="219" t="s">
        <v>379</v>
      </c>
      <c r="F32" s="219" t="s">
        <v>385</v>
      </c>
      <c r="G32" s="220">
        <v>24</v>
      </c>
      <c r="H32" s="220">
        <v>3352</v>
      </c>
      <c r="I32" s="221"/>
    </row>
    <row r="33" spans="1:9" ht="30" customHeight="1" x14ac:dyDescent="0.3">
      <c r="A33" s="213">
        <v>31</v>
      </c>
      <c r="B33" s="214" t="s">
        <v>771</v>
      </c>
      <c r="C33" s="216"/>
      <c r="D33" s="219"/>
      <c r="E33" s="219"/>
      <c r="F33" s="219"/>
      <c r="G33" s="220">
        <v>24</v>
      </c>
      <c r="H33" s="220">
        <v>6383</v>
      </c>
      <c r="I33" s="221"/>
    </row>
    <row r="34" spans="1:9" ht="30" customHeight="1" x14ac:dyDescent="0.3">
      <c r="A34" s="213">
        <v>32</v>
      </c>
      <c r="B34" s="214" t="s">
        <v>772</v>
      </c>
      <c r="C34" s="216"/>
      <c r="D34" s="219"/>
      <c r="E34" s="219"/>
      <c r="F34" s="219"/>
      <c r="G34" s="220" t="s">
        <v>773</v>
      </c>
      <c r="H34" s="1166" t="s">
        <v>774</v>
      </c>
      <c r="I34" s="221"/>
    </row>
    <row r="35" spans="1:9" ht="30" customHeight="1" x14ac:dyDescent="0.3">
      <c r="A35" s="213">
        <v>33</v>
      </c>
      <c r="B35" s="214" t="s">
        <v>775</v>
      </c>
      <c r="C35" s="216"/>
      <c r="D35" s="219"/>
      <c r="E35" s="219"/>
      <c r="F35" s="219"/>
      <c r="G35" s="220">
        <v>16</v>
      </c>
      <c r="H35" s="220">
        <v>3859</v>
      </c>
      <c r="I35" s="221"/>
    </row>
    <row r="36" spans="1:9" ht="30" customHeight="1" x14ac:dyDescent="0.3">
      <c r="A36" s="213">
        <v>34</v>
      </c>
      <c r="B36" s="214" t="s">
        <v>776</v>
      </c>
      <c r="C36" s="216"/>
      <c r="D36" s="219"/>
      <c r="E36" s="219"/>
      <c r="F36" s="219"/>
      <c r="G36" s="220"/>
      <c r="H36" s="220" t="s">
        <v>528</v>
      </c>
      <c r="I36" s="221"/>
    </row>
    <row r="37" spans="1:9" ht="30" customHeight="1" x14ac:dyDescent="0.3">
      <c r="A37" s="213">
        <v>35</v>
      </c>
      <c r="B37" s="214" t="s">
        <v>777</v>
      </c>
      <c r="C37" s="216"/>
      <c r="D37" s="219"/>
      <c r="E37" s="219"/>
      <c r="F37" s="219"/>
      <c r="G37" s="220">
        <v>10</v>
      </c>
      <c r="H37" s="220">
        <v>236</v>
      </c>
      <c r="I37" s="221"/>
    </row>
    <row r="38" spans="1:9" ht="30" customHeight="1" x14ac:dyDescent="0.3">
      <c r="A38" s="213">
        <v>36</v>
      </c>
      <c r="B38" s="214" t="s">
        <v>778</v>
      </c>
      <c r="C38" s="216"/>
      <c r="D38" s="219"/>
      <c r="E38" s="219"/>
      <c r="F38" s="219"/>
      <c r="G38" s="220">
        <v>32</v>
      </c>
      <c r="H38" s="220">
        <v>3659</v>
      </c>
      <c r="I38" s="221"/>
    </row>
    <row r="39" spans="1:9" ht="30" customHeight="1" x14ac:dyDescent="0.3">
      <c r="A39" s="213">
        <v>37</v>
      </c>
      <c r="B39" s="214" t="s">
        <v>779</v>
      </c>
      <c r="C39" s="216"/>
      <c r="D39" s="219"/>
      <c r="E39" s="219"/>
      <c r="F39" s="219"/>
      <c r="G39" s="220">
        <v>16</v>
      </c>
      <c r="H39" s="1167" t="s">
        <v>780</v>
      </c>
      <c r="I39" s="221"/>
    </row>
    <row r="40" spans="1:9" s="1172" customFormat="1" ht="30" customHeight="1" x14ac:dyDescent="0.3">
      <c r="A40" s="1168"/>
      <c r="B40" s="1169"/>
      <c r="C40" s="1169"/>
      <c r="D40" s="1170"/>
      <c r="E40" s="1170"/>
      <c r="F40" s="1170"/>
      <c r="G40" s="1170"/>
      <c r="H40" s="1171"/>
      <c r="I40" s="1170"/>
    </row>
    <row r="41" spans="1:9" ht="30" customHeight="1" x14ac:dyDescent="0.3">
      <c r="A41" s="1356" t="s">
        <v>781</v>
      </c>
      <c r="B41" s="1357"/>
      <c r="C41" s="1357"/>
      <c r="D41" s="1357"/>
      <c r="E41" s="1357"/>
      <c r="F41" s="1357"/>
      <c r="G41" s="1357"/>
      <c r="H41" s="1357"/>
      <c r="I41" s="1358"/>
    </row>
    <row r="42" spans="1:9" ht="30" customHeight="1" thickBot="1" x14ac:dyDescent="0.35">
      <c r="A42" s="1154" t="s">
        <v>368</v>
      </c>
      <c r="B42" s="1155" t="s">
        <v>369</v>
      </c>
      <c r="C42" s="1156" t="s">
        <v>370</v>
      </c>
      <c r="D42" s="1157" t="s">
        <v>371</v>
      </c>
      <c r="E42" s="1157" t="s">
        <v>372</v>
      </c>
      <c r="F42" s="1157" t="s">
        <v>373</v>
      </c>
      <c r="G42" s="1158" t="s">
        <v>374</v>
      </c>
      <c r="H42" s="1158" t="s">
        <v>375</v>
      </c>
      <c r="I42" s="1159" t="s">
        <v>376</v>
      </c>
    </row>
    <row r="43" spans="1:9" s="1173" customFormat="1" ht="30" customHeight="1" x14ac:dyDescent="0.3">
      <c r="A43" s="1160" t="s">
        <v>386</v>
      </c>
      <c r="B43" s="1161" t="s">
        <v>394</v>
      </c>
      <c r="C43" s="1162" t="s">
        <v>395</v>
      </c>
      <c r="D43" s="1163" t="s">
        <v>378</v>
      </c>
      <c r="E43" s="1163" t="s">
        <v>379</v>
      </c>
      <c r="F43" s="1163" t="s">
        <v>380</v>
      </c>
      <c r="G43" s="1164">
        <v>32</v>
      </c>
      <c r="H43" s="1164">
        <v>3802</v>
      </c>
      <c r="I43" s="1165">
        <v>11</v>
      </c>
    </row>
    <row r="44" spans="1:9" s="1173" customFormat="1" ht="30" customHeight="1" x14ac:dyDescent="0.3">
      <c r="A44" s="213" t="s">
        <v>782</v>
      </c>
      <c r="B44" s="214" t="s">
        <v>396</v>
      </c>
      <c r="C44" s="215" t="s">
        <v>377</v>
      </c>
      <c r="D44" s="219" t="s">
        <v>378</v>
      </c>
      <c r="E44" s="219" t="s">
        <v>379</v>
      </c>
      <c r="F44" s="219" t="s">
        <v>380</v>
      </c>
      <c r="G44" s="220">
        <v>32</v>
      </c>
      <c r="H44" s="220">
        <v>3802</v>
      </c>
      <c r="I44" s="221">
        <v>17</v>
      </c>
    </row>
    <row r="45" spans="1:9" ht="30" customHeight="1" x14ac:dyDescent="0.3">
      <c r="A45" s="213" t="s">
        <v>144</v>
      </c>
      <c r="B45" s="214" t="s">
        <v>397</v>
      </c>
      <c r="C45" s="216" t="s">
        <v>398</v>
      </c>
      <c r="D45" s="219" t="s">
        <v>382</v>
      </c>
      <c r="E45" s="219" t="s">
        <v>380</v>
      </c>
      <c r="F45" s="219" t="s">
        <v>385</v>
      </c>
      <c r="G45" s="220">
        <v>32</v>
      </c>
      <c r="H45" s="220" t="s">
        <v>399</v>
      </c>
      <c r="I45" s="221" t="s">
        <v>400</v>
      </c>
    </row>
    <row r="46" spans="1:9" ht="30" customHeight="1" x14ac:dyDescent="0.3">
      <c r="A46" s="213" t="s">
        <v>783</v>
      </c>
      <c r="B46" s="214" t="s">
        <v>401</v>
      </c>
      <c r="C46" s="216" t="s">
        <v>384</v>
      </c>
      <c r="D46" s="219" t="s">
        <v>378</v>
      </c>
      <c r="E46" s="219" t="s">
        <v>380</v>
      </c>
      <c r="F46" s="219" t="s">
        <v>385</v>
      </c>
      <c r="G46" s="220">
        <v>32</v>
      </c>
      <c r="H46" s="220" t="s">
        <v>399</v>
      </c>
      <c r="I46" s="221" t="s">
        <v>402</v>
      </c>
    </row>
    <row r="47" spans="1:9" ht="30" customHeight="1" x14ac:dyDescent="0.3">
      <c r="A47" s="213" t="s">
        <v>784</v>
      </c>
      <c r="B47" s="214" t="s">
        <v>403</v>
      </c>
      <c r="C47" s="216" t="s">
        <v>404</v>
      </c>
      <c r="D47" s="219" t="s">
        <v>386</v>
      </c>
      <c r="E47" s="219" t="s">
        <v>380</v>
      </c>
      <c r="F47" s="219" t="s">
        <v>385</v>
      </c>
      <c r="G47" s="220">
        <v>32</v>
      </c>
      <c r="H47" s="220" t="s">
        <v>399</v>
      </c>
      <c r="I47" s="221">
        <v>2</v>
      </c>
    </row>
    <row r="48" spans="1:9" ht="30" customHeight="1" x14ac:dyDescent="0.3">
      <c r="A48" s="213" t="s">
        <v>785</v>
      </c>
      <c r="B48" s="214" t="s">
        <v>405</v>
      </c>
      <c r="C48" s="216" t="s">
        <v>404</v>
      </c>
      <c r="D48" s="219" t="s">
        <v>386</v>
      </c>
      <c r="E48" s="219" t="s">
        <v>380</v>
      </c>
      <c r="F48" s="219" t="s">
        <v>385</v>
      </c>
      <c r="G48" s="220">
        <v>32</v>
      </c>
      <c r="H48" s="220" t="s">
        <v>399</v>
      </c>
      <c r="I48" s="221">
        <v>3</v>
      </c>
    </row>
    <row r="49" spans="1:9" ht="30" customHeight="1" x14ac:dyDescent="0.3">
      <c r="A49" s="213" t="s">
        <v>786</v>
      </c>
      <c r="B49" s="214" t="s">
        <v>406</v>
      </c>
      <c r="C49" s="216" t="s">
        <v>377</v>
      </c>
      <c r="D49" s="219" t="s">
        <v>382</v>
      </c>
      <c r="E49" s="219" t="s">
        <v>380</v>
      </c>
      <c r="F49" s="219" t="s">
        <v>385</v>
      </c>
      <c r="G49" s="220">
        <v>32</v>
      </c>
      <c r="H49" s="220" t="s">
        <v>399</v>
      </c>
      <c r="I49" s="221">
        <v>4</v>
      </c>
    </row>
    <row r="50" spans="1:9" ht="30" customHeight="1" x14ac:dyDescent="0.3">
      <c r="A50" s="213" t="s">
        <v>787</v>
      </c>
      <c r="B50" s="214" t="s">
        <v>407</v>
      </c>
      <c r="C50" s="216" t="s">
        <v>377</v>
      </c>
      <c r="D50" s="219" t="s">
        <v>382</v>
      </c>
      <c r="E50" s="219" t="s">
        <v>380</v>
      </c>
      <c r="F50" s="219" t="s">
        <v>385</v>
      </c>
      <c r="G50" s="220">
        <v>32</v>
      </c>
      <c r="H50" s="220" t="s">
        <v>399</v>
      </c>
      <c r="I50" s="221">
        <v>5</v>
      </c>
    </row>
    <row r="51" spans="1:9" ht="30" customHeight="1" x14ac:dyDescent="0.3">
      <c r="A51" s="213" t="s">
        <v>548</v>
      </c>
      <c r="B51" s="214" t="s">
        <v>788</v>
      </c>
      <c r="C51" s="216" t="s">
        <v>408</v>
      </c>
      <c r="D51" s="219" t="s">
        <v>378</v>
      </c>
      <c r="E51" s="219" t="s">
        <v>389</v>
      </c>
      <c r="F51" s="219" t="s">
        <v>385</v>
      </c>
      <c r="G51" s="220">
        <v>32</v>
      </c>
      <c r="H51" s="220" t="s">
        <v>399</v>
      </c>
      <c r="I51" s="221">
        <v>6</v>
      </c>
    </row>
    <row r="52" spans="1:9" ht="30" customHeight="1" x14ac:dyDescent="0.3">
      <c r="A52" s="213" t="s">
        <v>789</v>
      </c>
      <c r="B52" s="214" t="s">
        <v>409</v>
      </c>
      <c r="C52" s="216" t="s">
        <v>410</v>
      </c>
      <c r="D52" s="219" t="s">
        <v>382</v>
      </c>
      <c r="E52" s="219" t="s">
        <v>379</v>
      </c>
      <c r="F52" s="219" t="s">
        <v>385</v>
      </c>
      <c r="G52" s="220">
        <v>32</v>
      </c>
      <c r="H52" s="220" t="s">
        <v>411</v>
      </c>
      <c r="I52" s="221">
        <v>1</v>
      </c>
    </row>
    <row r="53" spans="1:9" ht="30" customHeight="1" x14ac:dyDescent="0.3">
      <c r="A53" s="213" t="s">
        <v>790</v>
      </c>
      <c r="B53" s="214" t="s">
        <v>412</v>
      </c>
      <c r="C53" s="216" t="s">
        <v>410</v>
      </c>
      <c r="D53" s="219" t="s">
        <v>382</v>
      </c>
      <c r="E53" s="219" t="s">
        <v>379</v>
      </c>
      <c r="F53" s="219" t="s">
        <v>385</v>
      </c>
      <c r="G53" s="220">
        <v>32</v>
      </c>
      <c r="H53" s="220" t="s">
        <v>413</v>
      </c>
      <c r="I53" s="221">
        <v>2</v>
      </c>
    </row>
    <row r="54" spans="1:9" ht="34.200000000000003" customHeight="1" thickBot="1" x14ac:dyDescent="0.35">
      <c r="A54" s="1174" t="s">
        <v>791</v>
      </c>
      <c r="B54" s="217" t="s">
        <v>414</v>
      </c>
      <c r="C54" s="218" t="s">
        <v>415</v>
      </c>
      <c r="D54" s="222" t="s">
        <v>382</v>
      </c>
      <c r="E54" s="222" t="s">
        <v>379</v>
      </c>
      <c r="F54" s="222" t="s">
        <v>385</v>
      </c>
      <c r="G54" s="1175">
        <v>32</v>
      </c>
      <c r="H54" s="1175" t="s">
        <v>413</v>
      </c>
      <c r="I54" s="223">
        <v>3</v>
      </c>
    </row>
    <row r="55" spans="1:9" x14ac:dyDescent="0.3">
      <c r="A55" s="138"/>
      <c r="B55" s="1153"/>
      <c r="C55" s="1153"/>
      <c r="F55" s="57"/>
      <c r="G55" s="138"/>
      <c r="H55" s="57"/>
      <c r="I55" s="57"/>
    </row>
    <row r="56" spans="1:9" x14ac:dyDescent="0.3">
      <c r="A56" s="138"/>
      <c r="B56" s="1153"/>
      <c r="C56" s="1153"/>
      <c r="F56" s="57"/>
      <c r="G56" s="138"/>
      <c r="H56" s="57"/>
      <c r="I56" s="57"/>
    </row>
    <row r="57" spans="1:9" x14ac:dyDescent="0.3">
      <c r="A57" s="138"/>
      <c r="B57" s="1153"/>
      <c r="C57" s="1153"/>
      <c r="F57" s="57"/>
      <c r="G57" s="138"/>
      <c r="H57" s="57"/>
      <c r="I57" s="57"/>
    </row>
    <row r="58" spans="1:9" x14ac:dyDescent="0.3">
      <c r="A58" s="138"/>
      <c r="B58" s="1153"/>
      <c r="C58" s="1153"/>
      <c r="F58" s="57"/>
      <c r="G58" s="138"/>
      <c r="H58" s="57"/>
      <c r="I58" s="57"/>
    </row>
    <row r="59" spans="1:9" x14ac:dyDescent="0.3">
      <c r="A59" s="138"/>
      <c r="B59" s="1153"/>
      <c r="C59" s="1153"/>
      <c r="F59" s="57"/>
      <c r="G59" s="138"/>
      <c r="H59" s="57"/>
      <c r="I59" s="57"/>
    </row>
    <row r="60" spans="1:9" x14ac:dyDescent="0.3">
      <c r="A60" s="138"/>
      <c r="B60" s="1153"/>
      <c r="C60" s="1153"/>
      <c r="F60" s="57"/>
      <c r="G60" s="138"/>
      <c r="H60" s="57"/>
      <c r="I60" s="57"/>
    </row>
    <row r="61" spans="1:9" x14ac:dyDescent="0.3">
      <c r="A61" s="138"/>
      <c r="B61" s="1153"/>
      <c r="C61" s="1153"/>
      <c r="F61" s="57"/>
      <c r="G61" s="138"/>
      <c r="H61" s="57"/>
      <c r="I61" s="57"/>
    </row>
  </sheetData>
  <sheetProtection algorithmName="SHA-512" hashValue="CbCM2pAucBAJlhKrriebx90EBHPmFDqS4EkOM1NC2byRBx48s03caL3HNr4/NG04YEklPddz1GH3FcBv+5wSGw==" saltValue="LhG3EJ7miMHbHb+InSfbaA==" spinCount="100000" sheet="1" objects="1" scenarios="1" selectLockedCells="1" selectUnlockedCells="1"/>
  <mergeCells count="3">
    <mergeCell ref="A1:I1"/>
    <mergeCell ref="A2:I2"/>
    <mergeCell ref="A41:I41"/>
  </mergeCells>
  <pageMargins left="0.25" right="0.25" top="0.75" bottom="0.75" header="0.3" footer="0.3"/>
  <pageSetup paperSize="17"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92"/>
  <sheetViews>
    <sheetView zoomScale="60" zoomScaleNormal="60" zoomScalePageLayoutView="70" workbookViewId="0">
      <selection activeCell="J25" sqref="J25"/>
    </sheetView>
  </sheetViews>
  <sheetFormatPr defaultRowHeight="14.4" x14ac:dyDescent="0.3"/>
  <cols>
    <col min="1" max="1" width="17" customWidth="1"/>
    <col min="2" max="2" width="31.6640625" style="57" customWidth="1"/>
    <col min="3" max="3" width="50.33203125" style="57" customWidth="1"/>
    <col min="4" max="4" width="44.6640625" style="57" customWidth="1"/>
    <col min="5" max="5" width="14" style="143" customWidth="1"/>
    <col min="6" max="6" width="16" style="144" bestFit="1" customWidth="1"/>
    <col min="7" max="7" width="16" style="144" customWidth="1"/>
    <col min="8" max="8" width="18.44140625" style="144" customWidth="1"/>
    <col min="9" max="9" width="16" style="144" customWidth="1"/>
    <col min="10" max="10" width="20.6640625" style="144" customWidth="1"/>
    <col min="11" max="11" width="20.33203125" style="138" customWidth="1"/>
    <col min="12" max="12" width="16.5546875" customWidth="1"/>
    <col min="13" max="13" width="14.109375" style="57" customWidth="1"/>
    <col min="14" max="14" width="70.44140625" customWidth="1"/>
    <col min="15" max="15" width="13.5546875" style="18" customWidth="1"/>
  </cols>
  <sheetData>
    <row r="1" spans="1:15" ht="33" customHeight="1" thickTop="1" x14ac:dyDescent="0.3">
      <c r="A1" s="1371" t="str">
        <f>'1-Years and Tax Rates'!B1</f>
        <v>(Municipality)</v>
      </c>
      <c r="B1" s="1372"/>
      <c r="C1"/>
      <c r="D1"/>
      <c r="E1"/>
      <c r="F1"/>
      <c r="G1"/>
      <c r="H1"/>
      <c r="I1"/>
      <c r="J1"/>
      <c r="K1"/>
      <c r="M1"/>
      <c r="O1"/>
    </row>
    <row r="2" spans="1:15" ht="41.4" customHeight="1" thickBot="1" x14ac:dyDescent="0.35">
      <c r="A2" s="1373">
        <f>'1-Years and Tax Rates'!B2</f>
        <v>42917</v>
      </c>
      <c r="B2" s="1374"/>
      <c r="C2"/>
      <c r="D2"/>
      <c r="E2"/>
      <c r="F2"/>
      <c r="G2"/>
      <c r="H2"/>
      <c r="I2"/>
      <c r="J2"/>
      <c r="K2"/>
      <c r="M2"/>
      <c r="O2"/>
    </row>
    <row r="3" spans="1:15" ht="34.799999999999997" thickTop="1" thickBot="1" x14ac:dyDescent="0.35">
      <c r="A3" s="1375" t="s">
        <v>558</v>
      </c>
      <c r="B3" s="1375"/>
    </row>
    <row r="4" spans="1:15" ht="35.4" customHeight="1" thickTop="1" thickBot="1" x14ac:dyDescent="0.35">
      <c r="A4" s="1387" t="s">
        <v>270</v>
      </c>
      <c r="B4" s="1388"/>
      <c r="C4" s="1388"/>
      <c r="D4" s="1388"/>
      <c r="E4" s="1388"/>
      <c r="F4" s="1388"/>
      <c r="G4" s="1388"/>
      <c r="H4" s="1388"/>
      <c r="I4" s="1388"/>
      <c r="J4" s="1388"/>
      <c r="K4" s="1388"/>
      <c r="L4" s="1388"/>
      <c r="M4" s="1388"/>
      <c r="N4" s="1389"/>
    </row>
    <row r="5" spans="1:15" x14ac:dyDescent="0.3">
      <c r="A5" s="269"/>
      <c r="B5" s="56"/>
      <c r="C5" s="56"/>
      <c r="D5" s="56"/>
      <c r="E5" s="270"/>
      <c r="F5" s="271"/>
      <c r="G5" s="271"/>
      <c r="H5" s="271"/>
      <c r="I5" s="272"/>
      <c r="J5" s="272"/>
      <c r="K5" s="273"/>
      <c r="L5" s="274"/>
      <c r="M5" s="56"/>
      <c r="N5" s="275"/>
    </row>
    <row r="6" spans="1:15" ht="15.6" x14ac:dyDescent="0.3">
      <c r="A6" s="269"/>
      <c r="B6" s="202" t="s">
        <v>271</v>
      </c>
      <c r="C6" s="56"/>
      <c r="D6" s="56"/>
      <c r="E6" s="270"/>
      <c r="F6" s="271"/>
      <c r="G6" s="271"/>
      <c r="H6" s="276" t="s">
        <v>272</v>
      </c>
      <c r="I6" s="272"/>
      <c r="J6" s="272"/>
      <c r="K6" s="273"/>
      <c r="L6" s="274"/>
      <c r="M6" s="56"/>
      <c r="N6" s="275"/>
    </row>
    <row r="7" spans="1:15" x14ac:dyDescent="0.3">
      <c r="A7" s="269"/>
      <c r="B7" s="56"/>
      <c r="C7" s="56"/>
      <c r="D7" s="56"/>
      <c r="E7" s="270"/>
      <c r="F7" s="271"/>
      <c r="G7" s="271"/>
      <c r="H7" s="271"/>
      <c r="I7" s="272"/>
      <c r="J7" s="272"/>
      <c r="K7" s="273"/>
      <c r="L7" s="274"/>
      <c r="M7" s="56"/>
      <c r="N7" s="275"/>
    </row>
    <row r="8" spans="1:15" x14ac:dyDescent="0.3">
      <c r="A8" s="269"/>
      <c r="B8" s="56"/>
      <c r="C8" s="56"/>
      <c r="D8" s="56"/>
      <c r="E8" s="277"/>
      <c r="F8" s="272"/>
      <c r="G8" s="272"/>
      <c r="H8" s="272"/>
      <c r="I8" s="272"/>
      <c r="J8" s="272"/>
      <c r="K8" s="273"/>
      <c r="L8" s="274"/>
      <c r="M8" s="56"/>
      <c r="N8" s="275"/>
    </row>
    <row r="9" spans="1:15" x14ac:dyDescent="0.3">
      <c r="A9" s="269"/>
      <c r="B9" s="56"/>
      <c r="C9" s="56"/>
      <c r="D9" s="56"/>
      <c r="E9" s="277"/>
      <c r="F9" s="272"/>
      <c r="G9" s="272"/>
      <c r="H9" s="272"/>
      <c r="I9" s="272"/>
      <c r="J9" s="272"/>
      <c r="K9" s="273"/>
      <c r="L9" s="274"/>
      <c r="M9" s="56"/>
      <c r="N9" s="275"/>
    </row>
    <row r="10" spans="1:15" x14ac:dyDescent="0.3">
      <c r="A10" s="269"/>
      <c r="B10" s="56"/>
      <c r="C10" s="56"/>
      <c r="D10" s="56"/>
      <c r="E10" s="277"/>
      <c r="F10" s="272"/>
      <c r="G10" s="272"/>
      <c r="H10" s="272"/>
      <c r="I10" s="272"/>
      <c r="J10" s="272"/>
      <c r="K10" s="273"/>
      <c r="L10" s="274"/>
      <c r="M10" s="56"/>
      <c r="N10" s="275"/>
    </row>
    <row r="11" spans="1:15" x14ac:dyDescent="0.3">
      <c r="A11" s="269"/>
      <c r="B11" s="56"/>
      <c r="C11" s="56"/>
      <c r="D11" s="56"/>
      <c r="E11" s="277"/>
      <c r="F11" s="272"/>
      <c r="G11" s="272"/>
      <c r="H11" s="272"/>
      <c r="I11" s="272"/>
      <c r="J11" s="272"/>
      <c r="K11" s="273"/>
      <c r="L11" s="274"/>
      <c r="M11" s="56"/>
      <c r="N11" s="275"/>
    </row>
    <row r="12" spans="1:15" x14ac:dyDescent="0.3">
      <c r="A12" s="269"/>
      <c r="B12" s="56"/>
      <c r="C12" s="56"/>
      <c r="D12" s="56"/>
      <c r="E12" s="277"/>
      <c r="F12" s="272"/>
      <c r="G12" s="272"/>
      <c r="H12" s="272"/>
      <c r="I12" s="272"/>
      <c r="J12" s="272"/>
      <c r="K12" s="273"/>
      <c r="L12" s="274"/>
      <c r="M12" s="56"/>
      <c r="N12" s="275"/>
    </row>
    <row r="13" spans="1:15" x14ac:dyDescent="0.3">
      <c r="A13" s="269"/>
      <c r="B13" s="56"/>
      <c r="C13" s="56"/>
      <c r="D13" s="56"/>
      <c r="E13" s="277"/>
      <c r="F13" s="272"/>
      <c r="G13" s="272"/>
      <c r="H13" s="272"/>
      <c r="I13" s="272"/>
      <c r="J13" s="272"/>
      <c r="K13" s="273"/>
      <c r="L13" s="274"/>
      <c r="M13" s="56"/>
      <c r="N13" s="275"/>
    </row>
    <row r="14" spans="1:15" x14ac:dyDescent="0.3">
      <c r="A14" s="269"/>
      <c r="B14" s="56"/>
      <c r="C14" s="56"/>
      <c r="D14" s="56"/>
      <c r="E14" s="277"/>
      <c r="F14" s="272"/>
      <c r="G14" s="272"/>
      <c r="H14" s="272"/>
      <c r="I14" s="272"/>
      <c r="J14" s="272"/>
      <c r="K14" s="273"/>
      <c r="L14" s="274"/>
      <c r="M14" s="56"/>
      <c r="N14" s="275"/>
    </row>
    <row r="15" spans="1:15" x14ac:dyDescent="0.3">
      <c r="A15" s="269"/>
      <c r="B15" s="56"/>
      <c r="C15" s="56"/>
      <c r="D15" s="56"/>
      <c r="E15" s="277"/>
      <c r="F15" s="272"/>
      <c r="G15" s="272"/>
      <c r="H15" s="272"/>
      <c r="I15" s="272"/>
      <c r="J15" s="272"/>
      <c r="K15" s="273"/>
      <c r="L15" s="274"/>
      <c r="M15" s="56"/>
      <c r="N15" s="275"/>
    </row>
    <row r="16" spans="1:15" x14ac:dyDescent="0.3">
      <c r="A16" s="269"/>
      <c r="B16" s="56"/>
      <c r="C16" s="56"/>
      <c r="D16" s="56"/>
      <c r="E16" s="277"/>
      <c r="F16" s="272"/>
      <c r="G16" s="272"/>
      <c r="H16" s="272"/>
      <c r="I16" s="272"/>
      <c r="J16" s="272"/>
      <c r="K16" s="273"/>
      <c r="L16" s="274"/>
      <c r="M16" s="56"/>
      <c r="N16" s="275"/>
    </row>
    <row r="17" spans="1:15" x14ac:dyDescent="0.3">
      <c r="A17" s="269"/>
      <c r="B17" s="56"/>
      <c r="C17" s="56"/>
      <c r="D17" s="56"/>
      <c r="E17" s="277"/>
      <c r="F17" s="272"/>
      <c r="G17" s="272"/>
      <c r="H17" s="272"/>
      <c r="I17" s="272"/>
      <c r="J17" s="272"/>
      <c r="K17" s="273"/>
      <c r="L17" s="274"/>
      <c r="M17" s="56"/>
      <c r="N17" s="275"/>
    </row>
    <row r="18" spans="1:15" ht="15" thickBot="1" x14ac:dyDescent="0.35">
      <c r="A18" s="269"/>
      <c r="B18" s="56"/>
      <c r="C18" s="56"/>
      <c r="D18" s="56"/>
      <c r="E18" s="277"/>
      <c r="F18" s="272"/>
      <c r="G18" s="272"/>
      <c r="H18" s="272"/>
      <c r="I18" s="272"/>
      <c r="J18" s="272"/>
      <c r="K18" s="273"/>
      <c r="L18" s="274"/>
      <c r="M18" s="56"/>
      <c r="N18" s="275"/>
    </row>
    <row r="19" spans="1:15" ht="24" customHeight="1" x14ac:dyDescent="0.3">
      <c r="A19" s="269"/>
      <c r="B19" s="140" t="s">
        <v>273</v>
      </c>
      <c r="C19" s="1077">
        <f>'1-Years and Tax Rates'!$B$4</f>
        <v>0</v>
      </c>
      <c r="D19" s="56"/>
      <c r="E19" s="277"/>
      <c r="F19" s="272"/>
      <c r="G19" s="272"/>
      <c r="H19" s="272"/>
      <c r="I19" s="272"/>
      <c r="J19" s="272"/>
      <c r="K19" s="273"/>
      <c r="L19" s="274"/>
      <c r="M19" s="56"/>
      <c r="N19" s="275"/>
    </row>
    <row r="20" spans="1:15" ht="22.2" customHeight="1" thickBot="1" x14ac:dyDescent="0.35">
      <c r="A20" s="269"/>
      <c r="B20" s="141" t="s">
        <v>274</v>
      </c>
      <c r="C20" s="1078"/>
      <c r="D20" s="56"/>
      <c r="E20" s="277"/>
      <c r="F20" s="272"/>
      <c r="G20" s="272"/>
      <c r="H20" s="272"/>
      <c r="I20" s="272"/>
      <c r="J20" s="272"/>
      <c r="K20" s="273"/>
      <c r="L20" s="274"/>
      <c r="M20" s="56"/>
      <c r="N20" s="275"/>
    </row>
    <row r="21" spans="1:15" ht="15" thickBot="1" x14ac:dyDescent="0.35">
      <c r="A21" s="269"/>
      <c r="B21" s="56"/>
      <c r="C21" s="56"/>
      <c r="D21" s="56"/>
      <c r="E21" s="270"/>
      <c r="F21" s="271"/>
      <c r="G21" s="271"/>
      <c r="H21" s="278" t="s">
        <v>367</v>
      </c>
      <c r="I21" s="279">
        <f>SUM(G25:H25)</f>
        <v>0</v>
      </c>
      <c r="J21" s="272"/>
      <c r="K21" s="273"/>
      <c r="L21" s="274"/>
      <c r="M21" s="56"/>
      <c r="N21" s="275"/>
    </row>
    <row r="22" spans="1:15" ht="15" customHeight="1" x14ac:dyDescent="0.3">
      <c r="A22" s="269"/>
      <c r="B22" s="1390" t="s">
        <v>143</v>
      </c>
      <c r="C22" s="1393" t="s">
        <v>255</v>
      </c>
      <c r="D22" s="201"/>
      <c r="E22" s="1393" t="s">
        <v>253</v>
      </c>
      <c r="F22" s="1395" t="s">
        <v>275</v>
      </c>
      <c r="G22" s="1397" t="s">
        <v>276</v>
      </c>
      <c r="H22" s="1398"/>
      <c r="I22" s="1399"/>
      <c r="J22" s="1400" t="s">
        <v>277</v>
      </c>
      <c r="K22" s="179" t="s">
        <v>290</v>
      </c>
      <c r="L22" s="274"/>
      <c r="M22" s="56"/>
      <c r="N22" s="275"/>
    </row>
    <row r="23" spans="1:15" x14ac:dyDescent="0.3">
      <c r="A23" s="269"/>
      <c r="B23" s="1391"/>
      <c r="C23" s="1394"/>
      <c r="D23" s="180"/>
      <c r="E23" s="1394"/>
      <c r="F23" s="1396"/>
      <c r="G23" s="181" t="s">
        <v>278</v>
      </c>
      <c r="H23" s="182" t="s">
        <v>279</v>
      </c>
      <c r="I23" s="183" t="s">
        <v>254</v>
      </c>
      <c r="J23" s="1401"/>
      <c r="K23" s="184" t="s">
        <v>291</v>
      </c>
      <c r="L23" s="274"/>
      <c r="M23" s="56"/>
      <c r="N23" s="275"/>
    </row>
    <row r="24" spans="1:15" ht="15.6" x14ac:dyDescent="0.3">
      <c r="A24" s="269"/>
      <c r="B24" s="1391"/>
      <c r="C24" s="180"/>
      <c r="D24" s="180"/>
      <c r="E24" s="200"/>
      <c r="F24" s="164">
        <f>COUNTA(F29:F87)</f>
        <v>0</v>
      </c>
      <c r="G24" s="165">
        <f>COUNTIF(G29:G87, "&gt;0")</f>
        <v>0</v>
      </c>
      <c r="H24" s="166">
        <f>COUNTIF(H29:H87, "&gt;0")</f>
        <v>0</v>
      </c>
      <c r="I24" s="167">
        <f>COUNTIF(I29:I87, "&gt;0")</f>
        <v>0</v>
      </c>
      <c r="J24" s="168">
        <f>COUNTA(J29:J87)</f>
        <v>0</v>
      </c>
      <c r="K24" s="169">
        <f>COUNTIF(I29:I87, "=0")</f>
        <v>59</v>
      </c>
      <c r="L24" s="280" t="s">
        <v>292</v>
      </c>
      <c r="M24" s="281">
        <f>SUM(G24,H24,K24)</f>
        <v>59</v>
      </c>
      <c r="N24" s="282" t="s">
        <v>735</v>
      </c>
    </row>
    <row r="25" spans="1:15" ht="37.950000000000003" customHeight="1" thickBot="1" x14ac:dyDescent="0.35">
      <c r="A25" s="269"/>
      <c r="B25" s="1392"/>
      <c r="C25" s="1103">
        <f>COUNTA(A28:A87)-M89</f>
        <v>1</v>
      </c>
      <c r="D25" s="170"/>
      <c r="E25" s="171">
        <f t="shared" ref="E25" si="0">SUM(E28:E87)</f>
        <v>0</v>
      </c>
      <c r="F25" s="172">
        <f>SUM(F28:F87)</f>
        <v>0</v>
      </c>
      <c r="G25" s="173">
        <f>SUM(G28:G87)</f>
        <v>0</v>
      </c>
      <c r="H25" s="174">
        <f>SUM(H28:H87)</f>
        <v>0</v>
      </c>
      <c r="I25" s="175">
        <f>SUM(I28:I87)</f>
        <v>0</v>
      </c>
      <c r="J25" s="176">
        <f>SUM(J28:J87)</f>
        <v>0</v>
      </c>
      <c r="K25" s="177">
        <f>SUMIF(I28:I87, "=0",I28:J87)</f>
        <v>0</v>
      </c>
      <c r="L25" s="283"/>
      <c r="M25" s="284">
        <f>SUM(G25,H25,K25)</f>
        <v>0</v>
      </c>
      <c r="N25" s="285" t="s">
        <v>295</v>
      </c>
    </row>
    <row r="26" spans="1:15" x14ac:dyDescent="0.3">
      <c r="A26" s="1363" t="s">
        <v>280</v>
      </c>
      <c r="B26" s="1365" t="s">
        <v>1</v>
      </c>
      <c r="C26" s="1367" t="s">
        <v>281</v>
      </c>
      <c r="D26" s="1378" t="s">
        <v>285</v>
      </c>
      <c r="E26" s="1369" t="s">
        <v>253</v>
      </c>
      <c r="F26" s="1380" t="s">
        <v>275</v>
      </c>
      <c r="G26" s="1382" t="s">
        <v>276</v>
      </c>
      <c r="H26" s="1383"/>
      <c r="I26" s="1384"/>
      <c r="J26" s="1385" t="s">
        <v>205</v>
      </c>
      <c r="K26" s="1402" t="s">
        <v>282</v>
      </c>
      <c r="L26" s="1359" t="s">
        <v>283</v>
      </c>
      <c r="M26" s="1361" t="s">
        <v>284</v>
      </c>
      <c r="N26" s="1376" t="s">
        <v>286</v>
      </c>
    </row>
    <row r="27" spans="1:15" ht="30" customHeight="1" thickBot="1" x14ac:dyDescent="0.35">
      <c r="A27" s="1364"/>
      <c r="B27" s="1366"/>
      <c r="C27" s="1368"/>
      <c r="D27" s="1379"/>
      <c r="E27" s="1370"/>
      <c r="F27" s="1381"/>
      <c r="G27" s="161" t="s">
        <v>278</v>
      </c>
      <c r="H27" s="162" t="s">
        <v>279</v>
      </c>
      <c r="I27" s="163" t="s">
        <v>254</v>
      </c>
      <c r="J27" s="1386"/>
      <c r="K27" s="1403"/>
      <c r="L27" s="1360"/>
      <c r="M27" s="1362"/>
      <c r="N27" s="1377"/>
    </row>
    <row r="28" spans="1:15" ht="45" customHeight="1" x14ac:dyDescent="0.3">
      <c r="A28" s="286" t="s">
        <v>287</v>
      </c>
      <c r="B28" s="146" t="s">
        <v>287</v>
      </c>
      <c r="C28" s="147" t="s">
        <v>288</v>
      </c>
      <c r="D28" s="148" t="s">
        <v>289</v>
      </c>
      <c r="E28" s="412">
        <v>0</v>
      </c>
      <c r="F28" s="149">
        <v>0</v>
      </c>
      <c r="G28" s="150">
        <v>0</v>
      </c>
      <c r="H28" s="151">
        <v>0</v>
      </c>
      <c r="I28" s="152">
        <f>SUM(G28:H28)</f>
        <v>0</v>
      </c>
      <c r="J28" s="153">
        <v>0</v>
      </c>
      <c r="K28" s="154">
        <v>4</v>
      </c>
      <c r="L28" s="155"/>
      <c r="M28" s="146"/>
      <c r="N28" s="435"/>
      <c r="O28" s="135"/>
    </row>
    <row r="29" spans="1:15" ht="45" customHeight="1" x14ac:dyDescent="0.3">
      <c r="A29" s="413"/>
      <c r="B29" s="414"/>
      <c r="C29" s="415"/>
      <c r="D29" s="414"/>
      <c r="E29" s="416"/>
      <c r="F29" s="417"/>
      <c r="G29" s="418"/>
      <c r="H29" s="419"/>
      <c r="I29" s="204">
        <f t="shared" ref="I29:I87" si="1">SUM(G29:H29)</f>
        <v>0</v>
      </c>
      <c r="J29" s="417"/>
      <c r="K29" s="427"/>
      <c r="L29" s="428"/>
      <c r="M29" s="414"/>
      <c r="N29" s="429"/>
      <c r="O29" s="135"/>
    </row>
    <row r="30" spans="1:15" ht="45" customHeight="1" x14ac:dyDescent="0.3">
      <c r="A30" s="413"/>
      <c r="B30" s="414"/>
      <c r="C30" s="415"/>
      <c r="D30" s="414"/>
      <c r="E30" s="416"/>
      <c r="F30" s="417"/>
      <c r="G30" s="418"/>
      <c r="H30" s="419"/>
      <c r="I30" s="203">
        <f t="shared" si="1"/>
        <v>0</v>
      </c>
      <c r="J30" s="417"/>
      <c r="K30" s="427"/>
      <c r="L30" s="428"/>
      <c r="M30" s="414"/>
      <c r="N30" s="429"/>
      <c r="O30" s="135"/>
    </row>
    <row r="31" spans="1:15" ht="45" customHeight="1" x14ac:dyDescent="0.3">
      <c r="A31" s="413"/>
      <c r="B31" s="414"/>
      <c r="C31" s="415"/>
      <c r="D31" s="414"/>
      <c r="E31" s="416"/>
      <c r="F31" s="417"/>
      <c r="G31" s="418"/>
      <c r="H31" s="419"/>
      <c r="I31" s="203">
        <f t="shared" si="1"/>
        <v>0</v>
      </c>
      <c r="J31" s="417"/>
      <c r="K31" s="427"/>
      <c r="L31" s="428"/>
      <c r="M31" s="414"/>
      <c r="N31" s="429"/>
      <c r="O31" s="135"/>
    </row>
    <row r="32" spans="1:15" ht="45" customHeight="1" x14ac:dyDescent="0.3">
      <c r="A32" s="413"/>
      <c r="B32" s="414"/>
      <c r="C32" s="415"/>
      <c r="D32" s="414"/>
      <c r="E32" s="416"/>
      <c r="F32" s="417"/>
      <c r="G32" s="418"/>
      <c r="H32" s="419"/>
      <c r="I32" s="203">
        <f t="shared" si="1"/>
        <v>0</v>
      </c>
      <c r="J32" s="417"/>
      <c r="K32" s="427"/>
      <c r="L32" s="428"/>
      <c r="M32" s="414"/>
      <c r="N32" s="429"/>
      <c r="O32" s="135"/>
    </row>
    <row r="33" spans="1:15" ht="45" customHeight="1" x14ac:dyDescent="0.3">
      <c r="A33" s="413"/>
      <c r="B33" s="414"/>
      <c r="C33" s="415"/>
      <c r="D33" s="414"/>
      <c r="E33" s="416"/>
      <c r="F33" s="417"/>
      <c r="G33" s="418"/>
      <c r="H33" s="419"/>
      <c r="I33" s="203">
        <f t="shared" si="1"/>
        <v>0</v>
      </c>
      <c r="J33" s="417"/>
      <c r="K33" s="427"/>
      <c r="L33" s="428"/>
      <c r="M33" s="414"/>
      <c r="N33" s="429"/>
      <c r="O33" s="135"/>
    </row>
    <row r="34" spans="1:15" ht="45" customHeight="1" x14ac:dyDescent="0.3">
      <c r="A34" s="413"/>
      <c r="B34" s="414"/>
      <c r="C34" s="415"/>
      <c r="D34" s="414"/>
      <c r="E34" s="416"/>
      <c r="F34" s="417"/>
      <c r="G34" s="418"/>
      <c r="H34" s="419"/>
      <c r="I34" s="203">
        <f t="shared" si="1"/>
        <v>0</v>
      </c>
      <c r="J34" s="417"/>
      <c r="K34" s="427"/>
      <c r="L34" s="428"/>
      <c r="M34" s="414"/>
      <c r="N34" s="429"/>
      <c r="O34" s="135"/>
    </row>
    <row r="35" spans="1:15" ht="45" customHeight="1" x14ac:dyDescent="0.3">
      <c r="A35" s="413"/>
      <c r="B35" s="414"/>
      <c r="C35" s="415"/>
      <c r="D35" s="414"/>
      <c r="E35" s="416"/>
      <c r="F35" s="417"/>
      <c r="G35" s="418"/>
      <c r="H35" s="419"/>
      <c r="I35" s="203">
        <f t="shared" si="1"/>
        <v>0</v>
      </c>
      <c r="J35" s="417"/>
      <c r="K35" s="427"/>
      <c r="L35" s="428"/>
      <c r="M35" s="414"/>
      <c r="N35" s="429"/>
      <c r="O35" s="135"/>
    </row>
    <row r="36" spans="1:15" ht="45" customHeight="1" x14ac:dyDescent="0.3">
      <c r="A36" s="413"/>
      <c r="B36" s="414"/>
      <c r="C36" s="415"/>
      <c r="D36" s="414"/>
      <c r="E36" s="416"/>
      <c r="F36" s="417"/>
      <c r="G36" s="418"/>
      <c r="H36" s="419"/>
      <c r="I36" s="203">
        <f t="shared" si="1"/>
        <v>0</v>
      </c>
      <c r="J36" s="417"/>
      <c r="K36" s="427"/>
      <c r="L36" s="428"/>
      <c r="M36" s="414"/>
      <c r="N36" s="429"/>
      <c r="O36" s="135"/>
    </row>
    <row r="37" spans="1:15" ht="45" customHeight="1" x14ac:dyDescent="0.3">
      <c r="A37" s="413"/>
      <c r="B37" s="414"/>
      <c r="C37" s="415"/>
      <c r="D37" s="414"/>
      <c r="E37" s="416"/>
      <c r="F37" s="417"/>
      <c r="G37" s="418"/>
      <c r="H37" s="419"/>
      <c r="I37" s="203">
        <f t="shared" si="1"/>
        <v>0</v>
      </c>
      <c r="J37" s="417"/>
      <c r="K37" s="427"/>
      <c r="L37" s="428"/>
      <c r="M37" s="414"/>
      <c r="N37" s="429"/>
      <c r="O37" s="135"/>
    </row>
    <row r="38" spans="1:15" ht="45" customHeight="1" x14ac:dyDescent="0.3">
      <c r="A38" s="413"/>
      <c r="B38" s="414"/>
      <c r="C38" s="415"/>
      <c r="D38" s="414"/>
      <c r="E38" s="416"/>
      <c r="F38" s="417"/>
      <c r="G38" s="418"/>
      <c r="H38" s="419"/>
      <c r="I38" s="203">
        <f t="shared" si="1"/>
        <v>0</v>
      </c>
      <c r="J38" s="430"/>
      <c r="K38" s="427"/>
      <c r="L38" s="428"/>
      <c r="M38" s="414"/>
      <c r="N38" s="429"/>
      <c r="O38" s="135"/>
    </row>
    <row r="39" spans="1:15" ht="45" customHeight="1" x14ac:dyDescent="0.3">
      <c r="A39" s="413"/>
      <c r="B39" s="414"/>
      <c r="C39" s="415"/>
      <c r="D39" s="414"/>
      <c r="E39" s="416"/>
      <c r="F39" s="417"/>
      <c r="G39" s="418"/>
      <c r="H39" s="419"/>
      <c r="I39" s="203">
        <f t="shared" si="1"/>
        <v>0</v>
      </c>
      <c r="J39" s="417"/>
      <c r="K39" s="427"/>
      <c r="L39" s="428"/>
      <c r="M39" s="414"/>
      <c r="N39" s="429"/>
      <c r="O39" s="135"/>
    </row>
    <row r="40" spans="1:15" ht="45" customHeight="1" x14ac:dyDescent="0.3">
      <c r="A40" s="413"/>
      <c r="B40" s="414"/>
      <c r="C40" s="415"/>
      <c r="D40" s="414"/>
      <c r="E40" s="416"/>
      <c r="F40" s="417"/>
      <c r="G40" s="418"/>
      <c r="H40" s="419"/>
      <c r="I40" s="203">
        <f t="shared" si="1"/>
        <v>0</v>
      </c>
      <c r="J40" s="417"/>
      <c r="K40" s="427"/>
      <c r="L40" s="428"/>
      <c r="M40" s="414"/>
      <c r="N40" s="429"/>
      <c r="O40" s="135"/>
    </row>
    <row r="41" spans="1:15" ht="45" customHeight="1" x14ac:dyDescent="0.3">
      <c r="A41" s="413"/>
      <c r="B41" s="414"/>
      <c r="C41" s="415"/>
      <c r="D41" s="414"/>
      <c r="E41" s="416"/>
      <c r="F41" s="417"/>
      <c r="G41" s="418"/>
      <c r="H41" s="419"/>
      <c r="I41" s="203">
        <f t="shared" si="1"/>
        <v>0</v>
      </c>
      <c r="J41" s="417"/>
      <c r="K41" s="427"/>
      <c r="L41" s="428"/>
      <c r="M41" s="414"/>
      <c r="N41" s="429"/>
      <c r="O41" s="135"/>
    </row>
    <row r="42" spans="1:15" ht="45" customHeight="1" x14ac:dyDescent="0.3">
      <c r="A42" s="413"/>
      <c r="B42" s="414"/>
      <c r="C42" s="415"/>
      <c r="D42" s="414"/>
      <c r="E42" s="416"/>
      <c r="F42" s="417"/>
      <c r="G42" s="418"/>
      <c r="H42" s="419"/>
      <c r="I42" s="203">
        <f t="shared" si="1"/>
        <v>0</v>
      </c>
      <c r="J42" s="417"/>
      <c r="K42" s="427"/>
      <c r="L42" s="428"/>
      <c r="M42" s="414"/>
      <c r="N42" s="429"/>
      <c r="O42" s="135"/>
    </row>
    <row r="43" spans="1:15" ht="45" customHeight="1" x14ac:dyDescent="0.3">
      <c r="A43" s="413"/>
      <c r="B43" s="414"/>
      <c r="C43" s="415"/>
      <c r="D43" s="414"/>
      <c r="E43" s="416"/>
      <c r="F43" s="417"/>
      <c r="G43" s="418"/>
      <c r="H43" s="419"/>
      <c r="I43" s="203">
        <f t="shared" si="1"/>
        <v>0</v>
      </c>
      <c r="J43" s="417"/>
      <c r="K43" s="427"/>
      <c r="L43" s="428"/>
      <c r="M43" s="414"/>
      <c r="N43" s="429"/>
      <c r="O43" s="135"/>
    </row>
    <row r="44" spans="1:15" ht="45" customHeight="1" x14ac:dyDescent="0.3">
      <c r="A44" s="413"/>
      <c r="B44" s="414"/>
      <c r="C44" s="415"/>
      <c r="D44" s="414"/>
      <c r="E44" s="416"/>
      <c r="F44" s="417"/>
      <c r="G44" s="418"/>
      <c r="H44" s="419"/>
      <c r="I44" s="203">
        <f t="shared" si="1"/>
        <v>0</v>
      </c>
      <c r="J44" s="417"/>
      <c r="K44" s="427"/>
      <c r="L44" s="428"/>
      <c r="M44" s="414"/>
      <c r="N44" s="429"/>
      <c r="O44" s="135"/>
    </row>
    <row r="45" spans="1:15" ht="45" customHeight="1" x14ac:dyDescent="0.3">
      <c r="A45" s="413"/>
      <c r="B45" s="414"/>
      <c r="C45" s="415"/>
      <c r="D45" s="414"/>
      <c r="E45" s="416"/>
      <c r="F45" s="417"/>
      <c r="G45" s="418"/>
      <c r="H45" s="419"/>
      <c r="I45" s="203">
        <f t="shared" si="1"/>
        <v>0</v>
      </c>
      <c r="J45" s="417"/>
      <c r="K45" s="427"/>
      <c r="L45" s="428"/>
      <c r="M45" s="414"/>
      <c r="N45" s="429"/>
      <c r="O45" s="135"/>
    </row>
    <row r="46" spans="1:15" ht="45" customHeight="1" x14ac:dyDescent="0.3">
      <c r="A46" s="413"/>
      <c r="B46" s="414"/>
      <c r="C46" s="415"/>
      <c r="D46" s="414"/>
      <c r="E46" s="416"/>
      <c r="F46" s="417"/>
      <c r="G46" s="418"/>
      <c r="H46" s="419"/>
      <c r="I46" s="203">
        <f t="shared" si="1"/>
        <v>0</v>
      </c>
      <c r="J46" s="417"/>
      <c r="K46" s="427"/>
      <c r="L46" s="428"/>
      <c r="M46" s="414"/>
      <c r="N46" s="429"/>
      <c r="O46" s="135"/>
    </row>
    <row r="47" spans="1:15" ht="45" customHeight="1" x14ac:dyDescent="0.3">
      <c r="A47" s="413"/>
      <c r="B47" s="414"/>
      <c r="C47" s="415"/>
      <c r="D47" s="414"/>
      <c r="E47" s="416"/>
      <c r="F47" s="417"/>
      <c r="G47" s="418"/>
      <c r="H47" s="419"/>
      <c r="I47" s="203">
        <f t="shared" si="1"/>
        <v>0</v>
      </c>
      <c r="J47" s="417"/>
      <c r="K47" s="427"/>
      <c r="L47" s="428"/>
      <c r="M47" s="414"/>
      <c r="N47" s="429"/>
      <c r="O47" s="135"/>
    </row>
    <row r="48" spans="1:15" ht="45" customHeight="1" x14ac:dyDescent="0.3">
      <c r="A48" s="413"/>
      <c r="B48" s="414"/>
      <c r="C48" s="415"/>
      <c r="D48" s="414"/>
      <c r="E48" s="416"/>
      <c r="F48" s="417"/>
      <c r="G48" s="418"/>
      <c r="H48" s="419"/>
      <c r="I48" s="203">
        <f t="shared" si="1"/>
        <v>0</v>
      </c>
      <c r="J48" s="417"/>
      <c r="K48" s="427"/>
      <c r="L48" s="428"/>
      <c r="M48" s="414"/>
      <c r="N48" s="429"/>
      <c r="O48" s="135"/>
    </row>
    <row r="49" spans="1:15" ht="45" customHeight="1" x14ac:dyDescent="0.3">
      <c r="A49" s="413"/>
      <c r="B49" s="414"/>
      <c r="C49" s="415"/>
      <c r="D49" s="414"/>
      <c r="E49" s="416"/>
      <c r="F49" s="417"/>
      <c r="G49" s="418"/>
      <c r="H49" s="419"/>
      <c r="I49" s="203">
        <f t="shared" si="1"/>
        <v>0</v>
      </c>
      <c r="J49" s="417"/>
      <c r="K49" s="427"/>
      <c r="L49" s="428"/>
      <c r="M49" s="414"/>
      <c r="N49" s="429"/>
      <c r="O49" s="135"/>
    </row>
    <row r="50" spans="1:15" ht="45" customHeight="1" x14ac:dyDescent="0.3">
      <c r="A50" s="413"/>
      <c r="B50" s="414"/>
      <c r="C50" s="415"/>
      <c r="D50" s="414"/>
      <c r="E50" s="416"/>
      <c r="F50" s="417"/>
      <c r="G50" s="418"/>
      <c r="H50" s="419"/>
      <c r="I50" s="203">
        <f t="shared" si="1"/>
        <v>0</v>
      </c>
      <c r="J50" s="417"/>
      <c r="K50" s="431"/>
      <c r="L50" s="432"/>
      <c r="M50" s="433"/>
      <c r="N50" s="429"/>
      <c r="O50" s="135"/>
    </row>
    <row r="51" spans="1:15" ht="45" customHeight="1" x14ac:dyDescent="0.3">
      <c r="A51" s="413"/>
      <c r="B51" s="414"/>
      <c r="C51" s="415"/>
      <c r="D51" s="414"/>
      <c r="E51" s="416"/>
      <c r="F51" s="417"/>
      <c r="G51" s="418"/>
      <c r="H51" s="419"/>
      <c r="I51" s="203">
        <f t="shared" si="1"/>
        <v>0</v>
      </c>
      <c r="J51" s="417"/>
      <c r="K51" s="427"/>
      <c r="L51" s="428"/>
      <c r="M51" s="414"/>
      <c r="N51" s="429"/>
      <c r="O51" s="135"/>
    </row>
    <row r="52" spans="1:15" ht="45" customHeight="1" x14ac:dyDescent="0.3">
      <c r="A52" s="413"/>
      <c r="B52" s="414"/>
      <c r="C52" s="415"/>
      <c r="D52" s="414"/>
      <c r="E52" s="416"/>
      <c r="F52" s="417"/>
      <c r="G52" s="418"/>
      <c r="H52" s="419"/>
      <c r="I52" s="203">
        <f t="shared" si="1"/>
        <v>0</v>
      </c>
      <c r="J52" s="417"/>
      <c r="K52" s="427"/>
      <c r="L52" s="428"/>
      <c r="M52" s="414"/>
      <c r="N52" s="429"/>
      <c r="O52" s="135"/>
    </row>
    <row r="53" spans="1:15" ht="45" customHeight="1" x14ac:dyDescent="0.3">
      <c r="A53" s="413"/>
      <c r="B53" s="414"/>
      <c r="C53" s="415"/>
      <c r="D53" s="414"/>
      <c r="E53" s="416"/>
      <c r="F53" s="417"/>
      <c r="G53" s="418"/>
      <c r="H53" s="419"/>
      <c r="I53" s="203">
        <f t="shared" si="1"/>
        <v>0</v>
      </c>
      <c r="J53" s="417"/>
      <c r="K53" s="427"/>
      <c r="L53" s="428"/>
      <c r="M53" s="414"/>
      <c r="N53" s="429"/>
      <c r="O53" s="135"/>
    </row>
    <row r="54" spans="1:15" ht="45" customHeight="1" x14ac:dyDescent="0.3">
      <c r="A54" s="413"/>
      <c r="B54" s="414"/>
      <c r="C54" s="415"/>
      <c r="D54" s="414"/>
      <c r="E54" s="416"/>
      <c r="F54" s="417"/>
      <c r="G54" s="418"/>
      <c r="H54" s="419"/>
      <c r="I54" s="203">
        <f t="shared" si="1"/>
        <v>0</v>
      </c>
      <c r="J54" s="417"/>
      <c r="K54" s="427"/>
      <c r="L54" s="428"/>
      <c r="M54" s="414"/>
      <c r="N54" s="429"/>
      <c r="O54" s="135"/>
    </row>
    <row r="55" spans="1:15" ht="45" customHeight="1" x14ac:dyDescent="0.3">
      <c r="A55" s="413"/>
      <c r="B55" s="414"/>
      <c r="C55" s="415"/>
      <c r="D55" s="414"/>
      <c r="E55" s="416"/>
      <c r="F55" s="417"/>
      <c r="G55" s="418"/>
      <c r="H55" s="419"/>
      <c r="I55" s="203">
        <f t="shared" si="1"/>
        <v>0</v>
      </c>
      <c r="J55" s="417"/>
      <c r="K55" s="427"/>
      <c r="L55" s="428"/>
      <c r="M55" s="414"/>
      <c r="N55" s="429"/>
      <c r="O55" s="135"/>
    </row>
    <row r="56" spans="1:15" ht="45" customHeight="1" x14ac:dyDescent="0.3">
      <c r="A56" s="413"/>
      <c r="B56" s="414"/>
      <c r="C56" s="415"/>
      <c r="D56" s="414"/>
      <c r="E56" s="416"/>
      <c r="F56" s="417"/>
      <c r="G56" s="418"/>
      <c r="H56" s="419"/>
      <c r="I56" s="203">
        <f t="shared" si="1"/>
        <v>0</v>
      </c>
      <c r="J56" s="417"/>
      <c r="K56" s="427"/>
      <c r="L56" s="428"/>
      <c r="M56" s="414"/>
      <c r="N56" s="429"/>
      <c r="O56" s="135"/>
    </row>
    <row r="57" spans="1:15" ht="45" customHeight="1" x14ac:dyDescent="0.3">
      <c r="A57" s="413"/>
      <c r="B57" s="414"/>
      <c r="C57" s="415"/>
      <c r="D57" s="414"/>
      <c r="E57" s="416"/>
      <c r="F57" s="417"/>
      <c r="G57" s="418"/>
      <c r="H57" s="419"/>
      <c r="I57" s="203">
        <f t="shared" si="1"/>
        <v>0</v>
      </c>
      <c r="J57" s="417"/>
      <c r="K57" s="427"/>
      <c r="L57" s="428"/>
      <c r="M57" s="414"/>
      <c r="N57" s="429"/>
      <c r="O57" s="135"/>
    </row>
    <row r="58" spans="1:15" ht="45" customHeight="1" x14ac:dyDescent="0.3">
      <c r="A58" s="413"/>
      <c r="B58" s="414"/>
      <c r="C58" s="415"/>
      <c r="D58" s="414"/>
      <c r="E58" s="416"/>
      <c r="F58" s="417"/>
      <c r="G58" s="418"/>
      <c r="H58" s="419"/>
      <c r="I58" s="203">
        <f t="shared" si="1"/>
        <v>0</v>
      </c>
      <c r="J58" s="417"/>
      <c r="K58" s="427"/>
      <c r="L58" s="428"/>
      <c r="M58" s="414"/>
      <c r="N58" s="429"/>
      <c r="O58" s="135"/>
    </row>
    <row r="59" spans="1:15" ht="45" customHeight="1" x14ac:dyDescent="0.3">
      <c r="A59" s="413"/>
      <c r="B59" s="414"/>
      <c r="C59" s="415"/>
      <c r="D59" s="414"/>
      <c r="E59" s="416"/>
      <c r="F59" s="417"/>
      <c r="G59" s="418"/>
      <c r="H59" s="419"/>
      <c r="I59" s="203">
        <f t="shared" si="1"/>
        <v>0</v>
      </c>
      <c r="J59" s="417"/>
      <c r="K59" s="427"/>
      <c r="L59" s="428"/>
      <c r="M59" s="414"/>
      <c r="N59" s="429"/>
      <c r="O59" s="135"/>
    </row>
    <row r="60" spans="1:15" ht="45" customHeight="1" x14ac:dyDescent="0.3">
      <c r="A60" s="413"/>
      <c r="B60" s="414"/>
      <c r="C60" s="415"/>
      <c r="D60" s="414"/>
      <c r="E60" s="416"/>
      <c r="F60" s="417"/>
      <c r="G60" s="418"/>
      <c r="H60" s="419"/>
      <c r="I60" s="203">
        <f t="shared" si="1"/>
        <v>0</v>
      </c>
      <c r="J60" s="417"/>
      <c r="K60" s="427"/>
      <c r="L60" s="428"/>
      <c r="M60" s="414"/>
      <c r="N60" s="429"/>
      <c r="O60" s="135"/>
    </row>
    <row r="61" spans="1:15" ht="45" customHeight="1" x14ac:dyDescent="0.3">
      <c r="A61" s="413"/>
      <c r="B61" s="414"/>
      <c r="C61" s="415"/>
      <c r="D61" s="414"/>
      <c r="E61" s="416"/>
      <c r="F61" s="417"/>
      <c r="G61" s="418"/>
      <c r="H61" s="419"/>
      <c r="I61" s="203">
        <f t="shared" si="1"/>
        <v>0</v>
      </c>
      <c r="J61" s="417"/>
      <c r="K61" s="431"/>
      <c r="L61" s="432"/>
      <c r="M61" s="433"/>
      <c r="N61" s="429"/>
      <c r="O61" s="135"/>
    </row>
    <row r="62" spans="1:15" ht="45" customHeight="1" x14ac:dyDescent="0.3">
      <c r="A62" s="413"/>
      <c r="B62" s="414"/>
      <c r="C62" s="415"/>
      <c r="D62" s="414"/>
      <c r="E62" s="416"/>
      <c r="F62" s="417"/>
      <c r="G62" s="418"/>
      <c r="H62" s="419"/>
      <c r="I62" s="203">
        <f t="shared" si="1"/>
        <v>0</v>
      </c>
      <c r="J62" s="417"/>
      <c r="K62" s="427"/>
      <c r="L62" s="428"/>
      <c r="M62" s="414"/>
      <c r="N62" s="429"/>
      <c r="O62" s="135"/>
    </row>
    <row r="63" spans="1:15" ht="45" customHeight="1" x14ac:dyDescent="0.3">
      <c r="A63" s="413"/>
      <c r="B63" s="414"/>
      <c r="C63" s="415"/>
      <c r="D63" s="414"/>
      <c r="E63" s="416"/>
      <c r="F63" s="417"/>
      <c r="G63" s="418"/>
      <c r="H63" s="419"/>
      <c r="I63" s="203">
        <f t="shared" si="1"/>
        <v>0</v>
      </c>
      <c r="J63" s="417"/>
      <c r="K63" s="427"/>
      <c r="L63" s="428"/>
      <c r="M63" s="414"/>
      <c r="N63" s="429"/>
      <c r="O63" s="135"/>
    </row>
    <row r="64" spans="1:15" ht="45" customHeight="1" x14ac:dyDescent="0.3">
      <c r="A64" s="413"/>
      <c r="B64" s="414"/>
      <c r="C64" s="415"/>
      <c r="D64" s="414"/>
      <c r="E64" s="416"/>
      <c r="F64" s="417"/>
      <c r="G64" s="418"/>
      <c r="H64" s="419"/>
      <c r="I64" s="203">
        <f t="shared" si="1"/>
        <v>0</v>
      </c>
      <c r="J64" s="417"/>
      <c r="K64" s="427"/>
      <c r="L64" s="428"/>
      <c r="M64" s="414"/>
      <c r="N64" s="429"/>
      <c r="O64" s="135"/>
    </row>
    <row r="65" spans="1:15" ht="45" customHeight="1" x14ac:dyDescent="0.3">
      <c r="A65" s="413"/>
      <c r="B65" s="414"/>
      <c r="C65" s="415"/>
      <c r="D65" s="414"/>
      <c r="E65" s="416"/>
      <c r="F65" s="417"/>
      <c r="G65" s="418"/>
      <c r="H65" s="419"/>
      <c r="I65" s="203">
        <f t="shared" si="1"/>
        <v>0</v>
      </c>
      <c r="J65" s="417"/>
      <c r="K65" s="427"/>
      <c r="L65" s="428"/>
      <c r="M65" s="414"/>
      <c r="N65" s="429"/>
      <c r="O65" s="135"/>
    </row>
    <row r="66" spans="1:15" ht="45" customHeight="1" x14ac:dyDescent="0.3">
      <c r="A66" s="413"/>
      <c r="B66" s="414"/>
      <c r="C66" s="415"/>
      <c r="D66" s="414"/>
      <c r="E66" s="416"/>
      <c r="F66" s="420"/>
      <c r="G66" s="421"/>
      <c r="H66" s="422"/>
      <c r="I66" s="203">
        <f t="shared" si="1"/>
        <v>0</v>
      </c>
      <c r="J66" s="420"/>
      <c r="K66" s="427"/>
      <c r="L66" s="428"/>
      <c r="M66" s="414"/>
      <c r="N66" s="429"/>
      <c r="O66" s="135"/>
    </row>
    <row r="67" spans="1:15" ht="45" customHeight="1" x14ac:dyDescent="0.3">
      <c r="A67" s="413"/>
      <c r="B67" s="414"/>
      <c r="C67" s="415"/>
      <c r="D67" s="414"/>
      <c r="E67" s="416"/>
      <c r="F67" s="417"/>
      <c r="G67" s="418"/>
      <c r="H67" s="419"/>
      <c r="I67" s="203">
        <f t="shared" si="1"/>
        <v>0</v>
      </c>
      <c r="J67" s="417"/>
      <c r="K67" s="427"/>
      <c r="L67" s="428"/>
      <c r="M67" s="414"/>
      <c r="N67" s="429"/>
      <c r="O67" s="135"/>
    </row>
    <row r="68" spans="1:15" ht="45" customHeight="1" x14ac:dyDescent="0.3">
      <c r="A68" s="413"/>
      <c r="B68" s="414"/>
      <c r="C68" s="415"/>
      <c r="D68" s="414"/>
      <c r="E68" s="416"/>
      <c r="F68" s="417"/>
      <c r="G68" s="418"/>
      <c r="H68" s="419"/>
      <c r="I68" s="203">
        <f t="shared" si="1"/>
        <v>0</v>
      </c>
      <c r="J68" s="417"/>
      <c r="K68" s="427"/>
      <c r="L68" s="428"/>
      <c r="M68" s="414"/>
      <c r="N68" s="429"/>
      <c r="O68" s="135"/>
    </row>
    <row r="69" spans="1:15" ht="45" customHeight="1" x14ac:dyDescent="0.3">
      <c r="A69" s="413"/>
      <c r="B69" s="414"/>
      <c r="C69" s="415"/>
      <c r="D69" s="414"/>
      <c r="E69" s="416"/>
      <c r="F69" s="417"/>
      <c r="G69" s="418"/>
      <c r="H69" s="419"/>
      <c r="I69" s="203">
        <f t="shared" si="1"/>
        <v>0</v>
      </c>
      <c r="J69" s="417"/>
      <c r="K69" s="427"/>
      <c r="L69" s="428"/>
      <c r="M69" s="414"/>
      <c r="N69" s="429"/>
      <c r="O69" s="135"/>
    </row>
    <row r="70" spans="1:15" ht="45" customHeight="1" x14ac:dyDescent="0.3">
      <c r="A70" s="413"/>
      <c r="B70" s="414"/>
      <c r="C70" s="415"/>
      <c r="D70" s="414"/>
      <c r="E70" s="416"/>
      <c r="F70" s="417"/>
      <c r="G70" s="418"/>
      <c r="H70" s="419"/>
      <c r="I70" s="203">
        <f t="shared" si="1"/>
        <v>0</v>
      </c>
      <c r="J70" s="417"/>
      <c r="K70" s="427"/>
      <c r="L70" s="428"/>
      <c r="M70" s="414"/>
      <c r="N70" s="429"/>
      <c r="O70" s="135"/>
    </row>
    <row r="71" spans="1:15" ht="45" customHeight="1" x14ac:dyDescent="0.3">
      <c r="A71" s="413"/>
      <c r="B71" s="414"/>
      <c r="C71" s="415"/>
      <c r="D71" s="414"/>
      <c r="E71" s="416"/>
      <c r="F71" s="417"/>
      <c r="G71" s="418"/>
      <c r="H71" s="419"/>
      <c r="I71" s="203">
        <f t="shared" si="1"/>
        <v>0</v>
      </c>
      <c r="J71" s="417"/>
      <c r="K71" s="427"/>
      <c r="L71" s="428"/>
      <c r="M71" s="414"/>
      <c r="N71" s="434"/>
      <c r="O71" s="135"/>
    </row>
    <row r="72" spans="1:15" ht="45" customHeight="1" x14ac:dyDescent="0.3">
      <c r="A72" s="413"/>
      <c r="B72" s="414"/>
      <c r="C72" s="415"/>
      <c r="D72" s="414"/>
      <c r="E72" s="416"/>
      <c r="F72" s="420"/>
      <c r="G72" s="421"/>
      <c r="H72" s="422"/>
      <c r="I72" s="203">
        <f t="shared" si="1"/>
        <v>0</v>
      </c>
      <c r="J72" s="420"/>
      <c r="K72" s="427"/>
      <c r="L72" s="428"/>
      <c r="M72" s="414"/>
      <c r="N72" s="429"/>
      <c r="O72" s="135"/>
    </row>
    <row r="73" spans="1:15" ht="45" customHeight="1" x14ac:dyDescent="0.3">
      <c r="A73" s="413"/>
      <c r="B73" s="414"/>
      <c r="C73" s="415"/>
      <c r="D73" s="414"/>
      <c r="E73" s="416"/>
      <c r="F73" s="417"/>
      <c r="G73" s="418"/>
      <c r="H73" s="419"/>
      <c r="I73" s="203">
        <f t="shared" si="1"/>
        <v>0</v>
      </c>
      <c r="J73" s="417"/>
      <c r="K73" s="427"/>
      <c r="L73" s="428"/>
      <c r="M73" s="414"/>
      <c r="N73" s="429"/>
      <c r="O73" s="135"/>
    </row>
    <row r="74" spans="1:15" ht="45" customHeight="1" x14ac:dyDescent="0.3">
      <c r="A74" s="413"/>
      <c r="B74" s="414"/>
      <c r="C74" s="415"/>
      <c r="D74" s="414"/>
      <c r="E74" s="416"/>
      <c r="F74" s="417"/>
      <c r="G74" s="418"/>
      <c r="H74" s="419"/>
      <c r="I74" s="203">
        <f t="shared" si="1"/>
        <v>0</v>
      </c>
      <c r="J74" s="417"/>
      <c r="K74" s="427"/>
      <c r="L74" s="428"/>
      <c r="M74" s="414"/>
      <c r="N74" s="429"/>
      <c r="O74" s="135"/>
    </row>
    <row r="75" spans="1:15" ht="45" customHeight="1" x14ac:dyDescent="0.3">
      <c r="A75" s="413"/>
      <c r="B75" s="414"/>
      <c r="C75" s="415"/>
      <c r="D75" s="414"/>
      <c r="E75" s="416"/>
      <c r="F75" s="417"/>
      <c r="G75" s="418"/>
      <c r="H75" s="419"/>
      <c r="I75" s="203">
        <f t="shared" si="1"/>
        <v>0</v>
      </c>
      <c r="J75" s="417"/>
      <c r="K75" s="427"/>
      <c r="L75" s="428"/>
      <c r="M75" s="414"/>
      <c r="N75" s="429"/>
      <c r="O75" s="135"/>
    </row>
    <row r="76" spans="1:15" ht="45" customHeight="1" x14ac:dyDescent="0.3">
      <c r="A76" s="413"/>
      <c r="B76" s="414"/>
      <c r="C76" s="415"/>
      <c r="D76" s="414"/>
      <c r="E76" s="416"/>
      <c r="F76" s="417"/>
      <c r="G76" s="418"/>
      <c r="H76" s="419"/>
      <c r="I76" s="203">
        <f t="shared" si="1"/>
        <v>0</v>
      </c>
      <c r="J76" s="417"/>
      <c r="K76" s="427"/>
      <c r="L76" s="428"/>
      <c r="M76" s="414"/>
      <c r="N76" s="429"/>
      <c r="O76" s="135"/>
    </row>
    <row r="77" spans="1:15" ht="45" customHeight="1" x14ac:dyDescent="0.3">
      <c r="A77" s="413"/>
      <c r="B77" s="414"/>
      <c r="C77" s="415"/>
      <c r="D77" s="414"/>
      <c r="E77" s="416"/>
      <c r="F77" s="417"/>
      <c r="G77" s="418"/>
      <c r="H77" s="419"/>
      <c r="I77" s="203">
        <f t="shared" si="1"/>
        <v>0</v>
      </c>
      <c r="J77" s="417"/>
      <c r="K77" s="427"/>
      <c r="L77" s="428"/>
      <c r="M77" s="414"/>
      <c r="N77" s="429"/>
      <c r="O77" s="135"/>
    </row>
    <row r="78" spans="1:15" ht="45" customHeight="1" x14ac:dyDescent="0.3">
      <c r="A78" s="413"/>
      <c r="B78" s="414"/>
      <c r="C78" s="415"/>
      <c r="D78" s="414"/>
      <c r="E78" s="416"/>
      <c r="F78" s="417"/>
      <c r="G78" s="418"/>
      <c r="H78" s="419"/>
      <c r="I78" s="203">
        <f t="shared" si="1"/>
        <v>0</v>
      </c>
      <c r="J78" s="417"/>
      <c r="K78" s="427"/>
      <c r="L78" s="428"/>
      <c r="M78" s="414"/>
      <c r="N78" s="429"/>
      <c r="O78" s="135"/>
    </row>
    <row r="79" spans="1:15" ht="45" customHeight="1" x14ac:dyDescent="0.3">
      <c r="A79" s="413"/>
      <c r="B79" s="414"/>
      <c r="C79" s="415"/>
      <c r="D79" s="414"/>
      <c r="E79" s="416"/>
      <c r="F79" s="417"/>
      <c r="G79" s="418"/>
      <c r="H79" s="419"/>
      <c r="I79" s="203">
        <f t="shared" si="1"/>
        <v>0</v>
      </c>
      <c r="J79" s="417"/>
      <c r="K79" s="427"/>
      <c r="L79" s="428"/>
      <c r="M79" s="414"/>
      <c r="N79" s="429"/>
      <c r="O79" s="135"/>
    </row>
    <row r="80" spans="1:15" ht="45" customHeight="1" x14ac:dyDescent="0.3">
      <c r="A80" s="413"/>
      <c r="B80" s="414"/>
      <c r="C80" s="415"/>
      <c r="D80" s="414"/>
      <c r="E80" s="416"/>
      <c r="F80" s="417"/>
      <c r="G80" s="418"/>
      <c r="H80" s="419"/>
      <c r="I80" s="203">
        <f t="shared" si="1"/>
        <v>0</v>
      </c>
      <c r="J80" s="417"/>
      <c r="K80" s="427"/>
      <c r="L80" s="428"/>
      <c r="M80" s="414"/>
      <c r="N80" s="429"/>
      <c r="O80" s="135"/>
    </row>
    <row r="81" spans="1:15" ht="45" customHeight="1" x14ac:dyDescent="0.3">
      <c r="A81" s="413"/>
      <c r="B81" s="414"/>
      <c r="C81" s="415"/>
      <c r="D81" s="414"/>
      <c r="E81" s="416"/>
      <c r="F81" s="417"/>
      <c r="G81" s="418"/>
      <c r="H81" s="419"/>
      <c r="I81" s="203">
        <f t="shared" si="1"/>
        <v>0</v>
      </c>
      <c r="J81" s="417"/>
      <c r="K81" s="427"/>
      <c r="L81" s="428"/>
      <c r="M81" s="414"/>
      <c r="N81" s="429"/>
      <c r="O81" s="135"/>
    </row>
    <row r="82" spans="1:15" ht="45" customHeight="1" x14ac:dyDescent="0.3">
      <c r="A82" s="413"/>
      <c r="B82" s="414"/>
      <c r="C82" s="415"/>
      <c r="D82" s="414"/>
      <c r="E82" s="416"/>
      <c r="F82" s="417"/>
      <c r="G82" s="418"/>
      <c r="H82" s="419"/>
      <c r="I82" s="203">
        <f t="shared" si="1"/>
        <v>0</v>
      </c>
      <c r="J82" s="417"/>
      <c r="K82" s="427"/>
      <c r="L82" s="428"/>
      <c r="M82" s="414"/>
      <c r="N82" s="429"/>
      <c r="O82" s="135"/>
    </row>
    <row r="83" spans="1:15" ht="45" customHeight="1" x14ac:dyDescent="0.3">
      <c r="A83" s="413"/>
      <c r="B83" s="414"/>
      <c r="C83" s="415"/>
      <c r="D83" s="414"/>
      <c r="E83" s="416"/>
      <c r="F83" s="417"/>
      <c r="G83" s="418"/>
      <c r="H83" s="419"/>
      <c r="I83" s="203">
        <f t="shared" si="1"/>
        <v>0</v>
      </c>
      <c r="J83" s="417"/>
      <c r="K83" s="427"/>
      <c r="L83" s="428"/>
      <c r="M83" s="414"/>
      <c r="N83" s="429"/>
      <c r="O83" s="135"/>
    </row>
    <row r="84" spans="1:15" ht="45" customHeight="1" x14ac:dyDescent="0.3">
      <c r="A84" s="413"/>
      <c r="B84" s="414"/>
      <c r="C84" s="415"/>
      <c r="D84" s="414"/>
      <c r="E84" s="416"/>
      <c r="F84" s="417"/>
      <c r="G84" s="418"/>
      <c r="H84" s="419"/>
      <c r="I84" s="203">
        <f t="shared" si="1"/>
        <v>0</v>
      </c>
      <c r="J84" s="417"/>
      <c r="K84" s="427"/>
      <c r="L84" s="428"/>
      <c r="M84" s="414"/>
      <c r="N84" s="429"/>
      <c r="O84" s="135"/>
    </row>
    <row r="85" spans="1:15" ht="45" customHeight="1" x14ac:dyDescent="0.3">
      <c r="A85" s="413"/>
      <c r="B85" s="414"/>
      <c r="C85" s="415"/>
      <c r="D85" s="423"/>
      <c r="E85" s="424"/>
      <c r="F85" s="425"/>
      <c r="G85" s="418"/>
      <c r="H85" s="419"/>
      <c r="I85" s="203">
        <f t="shared" si="1"/>
        <v>0</v>
      </c>
      <c r="J85" s="417"/>
      <c r="K85" s="427"/>
      <c r="L85" s="428"/>
      <c r="M85" s="414"/>
      <c r="N85" s="429"/>
      <c r="O85" s="135"/>
    </row>
    <row r="86" spans="1:15" ht="45" customHeight="1" x14ac:dyDescent="0.3">
      <c r="A86" s="413"/>
      <c r="B86" s="414"/>
      <c r="C86" s="415"/>
      <c r="D86" s="423"/>
      <c r="E86" s="424"/>
      <c r="F86" s="425"/>
      <c r="G86" s="418"/>
      <c r="H86" s="419"/>
      <c r="I86" s="203">
        <f t="shared" si="1"/>
        <v>0</v>
      </c>
      <c r="J86" s="417"/>
      <c r="K86" s="427"/>
      <c r="L86" s="428"/>
      <c r="M86" s="414"/>
      <c r="N86" s="429"/>
      <c r="O86" s="135"/>
    </row>
    <row r="87" spans="1:15" ht="45" customHeight="1" x14ac:dyDescent="0.3">
      <c r="A87" s="413"/>
      <c r="B87" s="426"/>
      <c r="C87" s="415"/>
      <c r="D87" s="414"/>
      <c r="E87" s="415"/>
      <c r="F87" s="417"/>
      <c r="G87" s="418"/>
      <c r="H87" s="419"/>
      <c r="I87" s="203">
        <f t="shared" si="1"/>
        <v>0</v>
      </c>
      <c r="J87" s="417"/>
      <c r="K87" s="427"/>
      <c r="L87" s="428"/>
      <c r="M87" s="414"/>
      <c r="N87" s="429"/>
    </row>
    <row r="88" spans="1:15" x14ac:dyDescent="0.3">
      <c r="A88" s="287"/>
      <c r="B88" s="139"/>
      <c r="C88" s="142"/>
      <c r="D88" s="142"/>
      <c r="E88" s="142"/>
      <c r="F88" s="137"/>
      <c r="G88" s="137"/>
      <c r="H88" s="137"/>
      <c r="I88" s="145"/>
      <c r="J88" s="137"/>
      <c r="K88" s="142"/>
      <c r="L88" s="136"/>
      <c r="M88" s="142"/>
      <c r="N88" s="288"/>
    </row>
    <row r="89" spans="1:15" ht="39" customHeight="1" thickBot="1" x14ac:dyDescent="0.35">
      <c r="A89" s="289"/>
      <c r="B89" s="406">
        <f>COUNTA(B28:B87)-M89</f>
        <v>1</v>
      </c>
      <c r="C89" s="290"/>
      <c r="D89" s="290"/>
      <c r="E89" s="407">
        <f t="shared" ref="E89:J89" si="2">SUM(E28:E87)</f>
        <v>0</v>
      </c>
      <c r="F89" s="408">
        <f t="shared" si="2"/>
        <v>0</v>
      </c>
      <c r="G89" s="409">
        <f t="shared" si="2"/>
        <v>0</v>
      </c>
      <c r="H89" s="410">
        <f t="shared" si="2"/>
        <v>0</v>
      </c>
      <c r="I89" s="411">
        <f t="shared" si="2"/>
        <v>0</v>
      </c>
      <c r="J89" s="408">
        <f t="shared" si="2"/>
        <v>0</v>
      </c>
      <c r="K89" s="290"/>
      <c r="L89" s="291"/>
      <c r="M89" s="406">
        <f>COUNTA(M28:M87)</f>
        <v>0</v>
      </c>
      <c r="N89" s="292"/>
      <c r="O89" s="268"/>
    </row>
    <row r="90" spans="1:15" ht="15" thickTop="1" x14ac:dyDescent="0.3"/>
    <row r="92" spans="1:15" x14ac:dyDescent="0.3">
      <c r="E92" s="57"/>
    </row>
  </sheetData>
  <protectedRanges>
    <protectedRange sqref="A26:N87" name="MainData"/>
  </protectedRanges>
  <mergeCells count="22">
    <mergeCell ref="A1:B1"/>
    <mergeCell ref="A2:B2"/>
    <mergeCell ref="A3:B3"/>
    <mergeCell ref="N26:N27"/>
    <mergeCell ref="D26:D27"/>
    <mergeCell ref="F26:F27"/>
    <mergeCell ref="G26:I26"/>
    <mergeCell ref="J26:J27"/>
    <mergeCell ref="A4:N4"/>
    <mergeCell ref="B22:B25"/>
    <mergeCell ref="C22:C23"/>
    <mergeCell ref="E22:E23"/>
    <mergeCell ref="F22:F23"/>
    <mergeCell ref="G22:I22"/>
    <mergeCell ref="J22:J23"/>
    <mergeCell ref="K26:K27"/>
    <mergeCell ref="L26:L27"/>
    <mergeCell ref="M26:M27"/>
    <mergeCell ref="A26:A27"/>
    <mergeCell ref="B26:B27"/>
    <mergeCell ref="C26:C27"/>
    <mergeCell ref="E26:E27"/>
  </mergeCells>
  <conditionalFormatting sqref="K29:N88 A29:H86 I88:J88 A87:D88 F87:H88 J62:J87">
    <cfRule type="expression" dxfId="2" priority="3">
      <formula>MOD(ROW(),2)=0</formula>
    </cfRule>
  </conditionalFormatting>
  <conditionalFormatting sqref="J29:J60">
    <cfRule type="expression" dxfId="1" priority="2">
      <formula>MOD(ROW(),2)=0</formula>
    </cfRule>
  </conditionalFormatting>
  <conditionalFormatting sqref="E87:E88">
    <cfRule type="expression" dxfId="0" priority="1">
      <formula>MOD(ROW(),2)=0</formula>
    </cfRule>
  </conditionalFormatting>
  <hyperlinks>
    <hyperlink ref="A3" location="WORKSHEET_5H__All_Parcels_in_TIF_District" display="5H-Parcels in District" xr:uid="{00000000-0004-0000-0700-000000000000}"/>
  </hyperlinks>
  <pageMargins left="0.25" right="0.25" top="0.75" bottom="0.75" header="0.3" footer="0.3"/>
  <pageSetup paperSize="17" scale="35" orientation="portrait" verticalDpi="0" r:id="rId1"/>
  <colBreaks count="1" manualBreakCount="1">
    <brk id="14" min="2" max="9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0572314-4400-4c30-b6be-af21dc0ec631">YSSN3WUNHHSM-535129369-7091</_dlc_DocId>
    <_dlc_DocIdUrl xmlns="b0572314-4400-4c30-b6be-af21dc0ec631">
      <Url>https://outside.vermont.gov/agency/ACCD/_layouts/15/DocIdRedir.aspx?ID=YSSN3WUNHHSM-535129369-7091</Url>
      <Description>YSSN3WUNHHSM-535129369-7091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DFE98C7071274EA709CFED0A4CB478" ma:contentTypeVersion="5" ma:contentTypeDescription="Create a new document." ma:contentTypeScope="" ma:versionID="d8953f2d5bb962b9f4db39e7e33f8526">
  <xsd:schema xmlns:xsd="http://www.w3.org/2001/XMLSchema" xmlns:xs="http://www.w3.org/2001/XMLSchema" xmlns:p="http://schemas.microsoft.com/office/2006/metadata/properties" xmlns:ns2="b0572314-4400-4c30-b6be-af21dc0ec631" targetNamespace="http://schemas.microsoft.com/office/2006/metadata/properties" ma:root="true" ma:fieldsID="e29a946d0ecb6f3c61238108a54cb28b" ns2:_="">
    <xsd:import namespace="b0572314-4400-4c30-b6be-af21dc0ec631"/>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72314-4400-4c30-b6be-af21dc0ec63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58CDB85-884D-4CAB-91B4-80E068F08380}">
  <ds:schemaRefs>
    <ds:schemaRef ds:uri="61ac441f-ac72-4ee0-86ad-f18125e897b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A27EBF0-9E3D-41AC-B342-A4F69566DC08}"/>
</file>

<file path=customXml/itemProps3.xml><?xml version="1.0" encoding="utf-8"?>
<ds:datastoreItem xmlns:ds="http://schemas.openxmlformats.org/officeDocument/2006/customXml" ds:itemID="{3D4FE07A-1CAD-4993-8BF9-FD59207B8A18}">
  <ds:schemaRefs>
    <ds:schemaRef ds:uri="http://schemas.microsoft.com/sharepoint/v3/contenttype/forms"/>
  </ds:schemaRefs>
</ds:datastoreItem>
</file>

<file path=customXml/itemProps4.xml><?xml version="1.0" encoding="utf-8"?>
<ds:datastoreItem xmlns:ds="http://schemas.openxmlformats.org/officeDocument/2006/customXml" ds:itemID="{DF360F81-5DB8-4102-A083-31CB36E4C4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54</vt:i4>
      </vt:variant>
    </vt:vector>
  </HeadingPairs>
  <TitlesOfParts>
    <vt:vector size="78" baseType="lpstr">
      <vt:lpstr>Worksheet Instructions</vt:lpstr>
      <vt:lpstr>1-Years and Tax Rates</vt:lpstr>
      <vt:lpstr>2-Share of Increment</vt:lpstr>
      <vt:lpstr>3-Townwide Comparison</vt:lpstr>
      <vt:lpstr>4B- Municipal Budget</vt:lpstr>
      <vt:lpstr>4C- MunicipalCapital Budget</vt:lpstr>
      <vt:lpstr>4D-Municipal Debt</vt:lpstr>
      <vt:lpstr>Tax Exempt Codes</vt:lpstr>
      <vt:lpstr>5H-All Parcels in District</vt:lpstr>
      <vt:lpstr>5I-Infrastructure Projects</vt:lpstr>
      <vt:lpstr>6I-Infrastructure Cost, by Type</vt:lpstr>
      <vt:lpstr>6J-Infrastructure Cost, by Year</vt:lpstr>
      <vt:lpstr>5J- Infrastructure Impact&amp;Nexus</vt:lpstr>
      <vt:lpstr>5K-Real Property Development  </vt:lpstr>
      <vt:lpstr>5L-Real Prop Incremental Value</vt:lpstr>
      <vt:lpstr>5M-Annual TIF Revenues</vt:lpstr>
      <vt:lpstr>5N-Projected TIF Rev and Share</vt:lpstr>
      <vt:lpstr>5O-All Revenue Sources by Year</vt:lpstr>
      <vt:lpstr>5P- Summary of Annual Debt</vt:lpstr>
      <vt:lpstr>5Q-Debt Service Schedule</vt:lpstr>
      <vt:lpstr>5R-Cash Flow</vt:lpstr>
      <vt:lpstr>5S-Related Costs</vt:lpstr>
      <vt:lpstr>7C-Housing Data</vt:lpstr>
      <vt:lpstr>7K-Businesses and Employment</vt:lpstr>
      <vt:lpstr>'1-Years and Tax Rates'!Print_Area</vt:lpstr>
      <vt:lpstr>'2-Share of Increment'!Print_Area</vt:lpstr>
      <vt:lpstr>'3-Townwide Comparison'!Print_Area</vt:lpstr>
      <vt:lpstr>'4B- Municipal Budget'!Print_Area</vt:lpstr>
      <vt:lpstr>'4C- MunicipalCapital Budget'!Print_Area</vt:lpstr>
      <vt:lpstr>'4D-Municipal Debt'!Print_Area</vt:lpstr>
      <vt:lpstr>'5H-All Parcels in District'!Print_Area</vt:lpstr>
      <vt:lpstr>'5I-Infrastructure Projects'!Print_Area</vt:lpstr>
      <vt:lpstr>'5J- Infrastructure Impact&amp;Nexus'!Print_Area</vt:lpstr>
      <vt:lpstr>'5K-Real Property Development  '!Print_Area</vt:lpstr>
      <vt:lpstr>'5L-Real Prop Incremental Value'!Print_Area</vt:lpstr>
      <vt:lpstr>'5M-Annual TIF Revenues'!Print_Area</vt:lpstr>
      <vt:lpstr>'5N-Projected TIF Rev and Share'!Print_Area</vt:lpstr>
      <vt:lpstr>'5O-All Revenue Sources by Year'!Print_Area</vt:lpstr>
      <vt:lpstr>'5P- Summary of Annual Debt'!Print_Area</vt:lpstr>
      <vt:lpstr>'5Q-Debt Service Schedule'!Print_Area</vt:lpstr>
      <vt:lpstr>'5R-Cash Flow'!Print_Area</vt:lpstr>
      <vt:lpstr>'5S-Related Costs'!Print_Area</vt:lpstr>
      <vt:lpstr>'6I-Infrastructure Cost, by Type'!Print_Area</vt:lpstr>
      <vt:lpstr>'6J-Infrastructure Cost, by Year'!Print_Area</vt:lpstr>
      <vt:lpstr>'7C-Housing Data'!Print_Area</vt:lpstr>
      <vt:lpstr>'7K-Businesses and Employment'!Print_Area</vt:lpstr>
      <vt:lpstr>'Tax Exempt Codes'!Print_Area</vt:lpstr>
      <vt:lpstr>'Worksheet Instructions'!Print_Area</vt:lpstr>
      <vt:lpstr>'5I-Infrastructure Projects'!Print_Titles</vt:lpstr>
      <vt:lpstr>'5J- Infrastructure Impact&amp;Nexus'!Print_Titles</vt:lpstr>
      <vt:lpstr>'5K-Real Property Development  '!Print_Titles</vt:lpstr>
      <vt:lpstr>'5L-Real Prop Incremental Value'!Print_Titles</vt:lpstr>
      <vt:lpstr>'5N-Projected TIF Rev and Share'!Print_Titles</vt:lpstr>
      <vt:lpstr>'5P- Summary of Annual Debt'!Print_Titles</vt:lpstr>
      <vt:lpstr>'5Q-Debt Service Schedule'!Print_Titles</vt:lpstr>
      <vt:lpstr>'5R-Cash Flow'!Print_Titles</vt:lpstr>
      <vt:lpstr>'7K-Businesses and Employment'!Print_Titles</vt:lpstr>
      <vt:lpstr>'Worksheet Instructions'!Print_Titles</vt:lpstr>
      <vt:lpstr>WORKSHEET_1__YEARS</vt:lpstr>
      <vt:lpstr>WORKSHEET_2__SHARE_OF_INCREMENT</vt:lpstr>
      <vt:lpstr>WORKSHEET_3__TOWNWIDE_COMPARISON</vt:lpstr>
      <vt:lpstr>WORKSHEET_4B__Municipal_Budget_Summary</vt:lpstr>
      <vt:lpstr>WORKSHEET_4C__Capital_Budget_Summary</vt:lpstr>
      <vt:lpstr>WORKSHEET_4D__Debt_Summary</vt:lpstr>
      <vt:lpstr>WORKSHEET_5H__All_Parcels_in_TIF_District</vt:lpstr>
      <vt:lpstr>WORKSHEET_5I__Infrastructure_Projects</vt:lpstr>
      <vt:lpstr>WORKSHEET_5J__Infrastructure_Impact_and_Nexus_Information</vt:lpstr>
      <vt:lpstr>WORKSHEET_5K__Real_Property_Developments</vt:lpstr>
      <vt:lpstr>WORKSHEET_5L__Real_Property_Incremental_Values</vt:lpstr>
      <vt:lpstr>WORKSHEET_5M__Projected_Total_Incremental_TIF_Revenues</vt:lpstr>
      <vt:lpstr>WORKSHEET_5N__All_Revenue_Sources__by_Year</vt:lpstr>
      <vt:lpstr>WORKSHEET_5O__ALL_REVENUE_SOURCES_BY_YEAR</vt:lpstr>
      <vt:lpstr>WORKSHEET_5P__SUMMARY_OF_ANNUAL_DEBT</vt:lpstr>
      <vt:lpstr>WORKSHEET_5Q__DEBT_SCHEDULE</vt:lpstr>
      <vt:lpstr>WORKSHEET_5R__CASH_FLOW</vt:lpstr>
      <vt:lpstr>WORKSHEET_5S__RELATED_COSTS</vt:lpstr>
      <vt:lpstr>WORKSHEET_7C__HOUSING_DATA__Only_Required_if_addressing_Project_Criteria_2__Affordable_Housing</vt:lpstr>
      <vt:lpstr>WORKSHEET_7K__BUSINESS_AND_EMPLOYMENT_WITHIN_TIF_DISTRICT__REQUIRED_FROM_ALL_APPLICANTS</vt:lpstr>
    </vt:vector>
  </TitlesOfParts>
  <Company>ACCD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mwheels</dc:creator>
  <cp:lastModifiedBy>Sherman, Abbie</cp:lastModifiedBy>
  <cp:lastPrinted>2017-07-19T18:36:11Z</cp:lastPrinted>
  <dcterms:created xsi:type="dcterms:W3CDTF">2009-10-29T16:58:10Z</dcterms:created>
  <dcterms:modified xsi:type="dcterms:W3CDTF">2018-08-06T13:31:37Z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0x010100CCDFE98C7071274EA709CFED0A4CB478</vt:lpwstr>
  </property>
  <property fmtid="{D5CDD505-2E9C-101B-9397-08002B2CF9AE}" pid="3" name="_dlc_DocIdItemGuid">
    <vt:lpwstr>3ce2a148-8942-4a21-a399-bf1fb4f5a50a</vt:lpwstr>
  </property>
</Properties>
</file>